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60.252.235.31\人事\101承継教員\001医学系教授採用\2026-01_内科学第二教室\5_20260604_公募\01_JREC-IN、医学部Webサイト\"/>
    </mc:Choice>
  </mc:AlternateContent>
  <xr:revisionPtr revIDLastSave="0" documentId="13_ncr:1_{E1AD73D6-1EF7-4D14-89FA-3495557B8A76}" xr6:coauthVersionLast="47" xr6:coauthVersionMax="47" xr10:uidLastSave="{00000000-0000-0000-0000-000000000000}"/>
  <bookViews>
    <workbookView xWindow="1200" yWindow="2925" windowWidth="23265" windowHeight="14655" activeTab="2" xr2:uid="{00000000-000D-0000-FFFF-FFFF00000000}"/>
  </bookViews>
  <sheets>
    <sheet name="業績目録（別紙様式２）の記載方法" sheetId="7" r:id="rId1"/>
    <sheet name="記載見本" sheetId="8" r:id="rId2"/>
    <sheet name="別紙様式２" sheetId="10" r:id="rId3"/>
    <sheet name="別紙様式３（自動入力）" sheetId="11" r:id="rId4"/>
  </sheets>
  <definedNames>
    <definedName name="_xlnm.Print_Area" localSheetId="1">記載見本!$A$1:$M$44</definedName>
    <definedName name="_xlnm.Print_Area" localSheetId="0">'業績目録（別紙様式２）の記載方法'!$A$1:$I$61</definedName>
    <definedName name="_xlnm.Print_Area" localSheetId="2">別紙様式２!$A$1:$M$93</definedName>
    <definedName name="_xlnm.Print_Area" localSheetId="3">'別紙様式３（自動入力）'!$A$1:$N$45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4" i="8" l="1"/>
  <c r="H27" i="8"/>
  <c r="H25" i="8"/>
  <c r="H18" i="8"/>
  <c r="H11" i="8"/>
  <c r="H9" i="8"/>
  <c r="H10" i="10"/>
  <c r="N6" i="8"/>
  <c r="B44" i="11"/>
  <c r="B3" i="11"/>
  <c r="H83" i="10"/>
  <c r="H76" i="10"/>
  <c r="H69" i="10"/>
  <c r="H62" i="10"/>
  <c r="H55" i="10"/>
  <c r="H48" i="10"/>
  <c r="H46" i="10"/>
  <c r="H39" i="10"/>
  <c r="H37" i="10"/>
  <c r="H30" i="10"/>
  <c r="H28" i="10"/>
  <c r="H21" i="10"/>
  <c r="H19" i="10"/>
  <c r="H12" i="10"/>
  <c r="J83" i="10"/>
  <c r="K83" i="10"/>
  <c r="I83" i="10"/>
  <c r="K82" i="10"/>
  <c r="J82" i="10"/>
  <c r="I82" i="10"/>
  <c r="N60" i="10"/>
  <c r="N59" i="10"/>
  <c r="N67" i="10"/>
  <c r="N66" i="10"/>
  <c r="N81" i="10"/>
  <c r="N80" i="10"/>
  <c r="N73" i="10"/>
  <c r="K76" i="10"/>
  <c r="J76" i="10"/>
  <c r="I76" i="10"/>
  <c r="K75" i="10"/>
  <c r="J75" i="10"/>
  <c r="I75" i="10"/>
  <c r="K69" i="10"/>
  <c r="J69" i="10"/>
  <c r="I69" i="10"/>
  <c r="K68" i="10"/>
  <c r="J68" i="10"/>
  <c r="I68" i="10"/>
  <c r="K62" i="10"/>
  <c r="J62" i="10"/>
  <c r="I62" i="10"/>
  <c r="K61" i="10"/>
  <c r="J61" i="10"/>
  <c r="I61" i="10"/>
  <c r="K55" i="10"/>
  <c r="J55" i="10"/>
  <c r="I55" i="10"/>
  <c r="K54" i="10"/>
  <c r="J54" i="10"/>
  <c r="I54" i="10"/>
  <c r="E41" i="11"/>
  <c r="K42" i="11"/>
  <c r="H42" i="11"/>
  <c r="E42" i="11"/>
  <c r="K41" i="11"/>
  <c r="H41" i="11"/>
  <c r="E37" i="11"/>
  <c r="H37" i="11"/>
  <c r="K37" i="11"/>
  <c r="K36" i="11"/>
  <c r="H36" i="11"/>
  <c r="E36" i="11"/>
  <c r="E35" i="11"/>
  <c r="H35" i="11"/>
  <c r="H39" i="11" s="1"/>
  <c r="K35" i="11"/>
  <c r="K34" i="11"/>
  <c r="H34" i="11"/>
  <c r="E34" i="11"/>
  <c r="N53" i="10"/>
  <c r="N52" i="10"/>
  <c r="N74" i="10"/>
  <c r="N44" i="10"/>
  <c r="N43" i="10"/>
  <c r="N35" i="10"/>
  <c r="N34" i="10"/>
  <c r="N26" i="10"/>
  <c r="N25" i="10"/>
  <c r="N17" i="10"/>
  <c r="N16" i="10"/>
  <c r="N8" i="10"/>
  <c r="N7" i="10"/>
  <c r="E7" i="11"/>
  <c r="E14" i="11"/>
  <c r="H14" i="11"/>
  <c r="E15" i="11"/>
  <c r="K16" i="11"/>
  <c r="H16" i="11"/>
  <c r="E16" i="11"/>
  <c r="K15" i="11"/>
  <c r="H15" i="11"/>
  <c r="K14" i="11"/>
  <c r="K13" i="11"/>
  <c r="H13" i="11"/>
  <c r="E13" i="11"/>
  <c r="K12" i="11"/>
  <c r="H12" i="11"/>
  <c r="E12" i="11"/>
  <c r="K11" i="11"/>
  <c r="H11" i="11"/>
  <c r="E11" i="11"/>
  <c r="K10" i="11"/>
  <c r="K9" i="11"/>
  <c r="H9" i="11"/>
  <c r="E9" i="11"/>
  <c r="H10" i="11"/>
  <c r="E10" i="11"/>
  <c r="K8" i="11"/>
  <c r="H8" i="11"/>
  <c r="E8" i="11"/>
  <c r="K7" i="11"/>
  <c r="H7" i="11"/>
  <c r="K11" i="8"/>
  <c r="J11" i="8"/>
  <c r="I11" i="8"/>
  <c r="L9" i="8"/>
  <c r="K9" i="8"/>
  <c r="J9" i="8"/>
  <c r="I9" i="8"/>
  <c r="I8" i="8"/>
  <c r="I10" i="8"/>
  <c r="K10" i="8"/>
  <c r="J10" i="8"/>
  <c r="L8" i="8"/>
  <c r="K8" i="8"/>
  <c r="J8" i="8"/>
  <c r="N7" i="8"/>
  <c r="I9" i="10"/>
  <c r="J47" i="10"/>
  <c r="K48" i="10"/>
  <c r="J48" i="10"/>
  <c r="K47" i="10"/>
  <c r="I48" i="10"/>
  <c r="I47" i="10"/>
  <c r="L46" i="10"/>
  <c r="L45" i="10"/>
  <c r="K45" i="10"/>
  <c r="K46" i="10"/>
  <c r="J46" i="10"/>
  <c r="J45" i="10"/>
  <c r="I46" i="10"/>
  <c r="I45" i="10"/>
  <c r="K39" i="10"/>
  <c r="J39" i="10"/>
  <c r="K38" i="10"/>
  <c r="J38" i="10"/>
  <c r="I39" i="10"/>
  <c r="I38" i="10"/>
  <c r="L37" i="10"/>
  <c r="L36" i="10"/>
  <c r="K37" i="10"/>
  <c r="J37" i="10"/>
  <c r="K36" i="10"/>
  <c r="J36" i="10"/>
  <c r="I37" i="10"/>
  <c r="I36" i="10"/>
  <c r="K30" i="10"/>
  <c r="J30" i="10"/>
  <c r="K29" i="10"/>
  <c r="J29" i="10"/>
  <c r="I30" i="10"/>
  <c r="I29" i="10"/>
  <c r="L28" i="10"/>
  <c r="L27" i="10"/>
  <c r="K28" i="10"/>
  <c r="J28" i="10"/>
  <c r="K27" i="10"/>
  <c r="J27" i="10"/>
  <c r="I28" i="10"/>
  <c r="I27" i="10"/>
  <c r="J19" i="10"/>
  <c r="K20" i="10"/>
  <c r="K21" i="10"/>
  <c r="J21" i="10"/>
  <c r="J20" i="10"/>
  <c r="I21" i="10"/>
  <c r="I20" i="10"/>
  <c r="L19" i="10"/>
  <c r="K19" i="10"/>
  <c r="I19" i="10"/>
  <c r="L18" i="10"/>
  <c r="K18" i="10"/>
  <c r="J18" i="10"/>
  <c r="I18" i="10"/>
  <c r="E4" i="11"/>
  <c r="L10" i="10"/>
  <c r="L9" i="10"/>
  <c r="K9" i="10"/>
  <c r="K12" i="10"/>
  <c r="K11" i="10"/>
  <c r="J11" i="10"/>
  <c r="J12" i="10"/>
  <c r="I12" i="10"/>
  <c r="I11" i="10"/>
  <c r="I10" i="10"/>
  <c r="K10" i="10"/>
  <c r="J10" i="10"/>
  <c r="J9" i="10"/>
  <c r="H38" i="11" l="1"/>
  <c r="K39" i="11"/>
  <c r="E38" i="11"/>
  <c r="K38" i="11"/>
  <c r="E39" i="11"/>
  <c r="K26" i="11"/>
  <c r="E17" i="11"/>
  <c r="E19" i="11" s="1"/>
  <c r="E18" i="11"/>
  <c r="E20" i="11" s="1"/>
  <c r="E26" i="11"/>
  <c r="K17" i="11"/>
  <c r="K19" i="11" s="1"/>
  <c r="H25" i="11"/>
  <c r="H17" i="11"/>
  <c r="H19" i="11" s="1"/>
  <c r="K25" i="11"/>
  <c r="K18" i="11"/>
  <c r="K20" i="11" s="1"/>
  <c r="E25" i="11"/>
  <c r="H26" i="11"/>
  <c r="H18" i="11"/>
  <c r="H20" i="11" s="1"/>
  <c r="E21" i="11" l="1"/>
  <c r="E23" i="11" s="1"/>
  <c r="E27" i="11"/>
  <c r="E29" i="11" s="1"/>
  <c r="E28" i="11"/>
  <c r="E30" i="11" s="1"/>
  <c r="E22" i="11"/>
  <c r="E2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igaku097</author>
  </authors>
  <commentList>
    <comment ref="D5" authorId="0" shapeId="0" xr:uid="{00000000-0006-0000-0100-000001000000}">
      <text>
        <r>
          <rPr>
            <sz val="9"/>
            <color indexed="81"/>
            <rFont val="ＭＳ Ｐゴシック"/>
            <family val="3"/>
            <charset val="128"/>
          </rPr>
          <t>発表年は昇順に並べて下さい。
2022/1/1 形式で入力してください。</t>
        </r>
      </text>
    </comment>
    <comment ref="E5" authorId="0" shapeId="0" xr:uid="{00000000-0006-0000-0100-000002000000}">
      <text>
        <r>
          <rPr>
            <sz val="9"/>
            <color indexed="81"/>
            <rFont val="ＭＳ Ｐゴシック"/>
            <family val="3"/>
            <charset val="128"/>
          </rPr>
          <t>主要なもの20編としている場合は「主論1」「主論２」・・・「主論20」のように記載して下さい。</t>
        </r>
      </text>
    </comment>
    <comment ref="I5" authorId="0" shapeId="0" xr:uid="{00000000-0006-0000-0100-000003000000}">
      <text>
        <r>
          <rPr>
            <sz val="9"/>
            <color indexed="81"/>
            <rFont val="ＭＳ Ｐゴシック"/>
            <family val="3"/>
            <charset val="128"/>
          </rPr>
          <t>Impact Factorを
①First Author、②Corresponding Author（「①First Author」としたものは含めない）、③共著
と区別して入力して下さい。
また、Impact Factorが無い場合は空欄とせず「0」を入力して下さい。</t>
        </r>
      </text>
    </comment>
    <comment ref="L5" authorId="0" shapeId="0" xr:uid="{3A5D7E25-9615-403D-B868-44A1ED1BDD1D}">
      <text>
        <r>
          <rPr>
            <sz val="9"/>
            <color indexed="81"/>
            <rFont val="MS P ゴシック"/>
            <family val="3"/>
            <charset val="128"/>
          </rPr>
          <t>Citation Indexが無い場合は空欄とせず「0」を入力して下さい。</t>
        </r>
      </text>
    </comment>
    <comment ref="M5" authorId="0" shapeId="0" xr:uid="{00000000-0006-0000-0100-000004000000}">
      <text>
        <r>
          <rPr>
            <sz val="9"/>
            <color indexed="81"/>
            <rFont val="ＭＳ Ｐゴシック"/>
            <family val="3"/>
            <charset val="128"/>
          </rPr>
          <t>学位論文，学会賞等受賞論文等はこちらにその旨を記載して下さい。</t>
        </r>
      </text>
    </comment>
    <comment ref="N5" authorId="0" shapeId="0" xr:uid="{BA00E4C7-B509-4D7C-A6DD-AA188EC80696}">
      <text>
        <r>
          <rPr>
            <sz val="9"/>
            <color indexed="81"/>
            <rFont val="MS P ゴシック"/>
            <family val="3"/>
            <charset val="128"/>
          </rPr>
          <t>数値入力セルのエラーメッセージが表示されます。
挿入した行にもコピーした上で、ご確認ください。
（このM列は印刷しないでください）</t>
        </r>
      </text>
    </comment>
    <comment ref="H8" authorId="0" shapeId="0" xr:uid="{00000000-0006-0000-0100-000005000000}">
      <text>
        <r>
          <rPr>
            <sz val="9"/>
            <color indexed="81"/>
            <rFont val="ＭＳ Ｐゴシック"/>
            <family val="3"/>
            <charset val="128"/>
          </rPr>
          <t>Impact Factor、Citation Index、件数の合計（過去5年分と区別）が自動入力されます。合計が業績集計表の数値と一致するかどうか確認して下さい。
入力に不備があると、自動入力されない場合がございますので、その場合は計算して手入力いただきますようお願いいたします。</t>
        </r>
      </text>
    </comment>
    <comment ref="A36" authorId="0" shapeId="0" xr:uid="{00000000-0006-0000-0100-000006000000}">
      <text>
        <r>
          <rPr>
            <sz val="9"/>
            <color indexed="81"/>
            <rFont val="ＭＳ Ｐゴシック"/>
            <family val="3"/>
            <charset val="128"/>
          </rPr>
          <t>国際学会はそれぞれ特別講演，シンポジウム，パネルディスカッション，教育講演，ワークショップ及び一般口演の順に別々に記入して下さい。国内学会は一般口演を除き，同様に記入して下さい。
ただし，国際学会及び国内学会ともに、第一著者として発表したものに限ります。</t>
        </r>
      </text>
    </comment>
  </commentList>
</comments>
</file>

<file path=xl/sharedStrings.xml><?xml version="1.0" encoding="utf-8"?>
<sst xmlns="http://schemas.openxmlformats.org/spreadsheetml/2006/main" count="469" uniqueCount="143">
  <si>
    <t>7　掲載予定の論文は，掲載証明書の写しを添付してください。</t>
    <rPh sb="2" eb="4">
      <t>ケイサイ</t>
    </rPh>
    <rPh sb="4" eb="6">
      <t>ヨテイ</t>
    </rPh>
    <rPh sb="7" eb="9">
      <t>ロンブン</t>
    </rPh>
    <rPh sb="11" eb="13">
      <t>ケイサイ</t>
    </rPh>
    <rPh sb="13" eb="16">
      <t>ショウメイショ</t>
    </rPh>
    <rPh sb="17" eb="18">
      <t>ウツ</t>
    </rPh>
    <rPh sb="20" eb="22">
      <t>テンプ</t>
    </rPh>
    <phoneticPr fontId="1"/>
  </si>
  <si>
    <t>2　著書，原著，症例報告，総説，letter，学会発表はそれぞれ発表年代順に1，2，3，……の番号を付記し，</t>
    <rPh sb="2" eb="4">
      <t>チョショ</t>
    </rPh>
    <rPh sb="5" eb="7">
      <t>ゲンチョ</t>
    </rPh>
    <rPh sb="13" eb="15">
      <t>ソウセツ</t>
    </rPh>
    <rPh sb="23" eb="25">
      <t>ガッカイ</t>
    </rPh>
    <rPh sb="25" eb="27">
      <t>ハッピョウ</t>
    </rPh>
    <rPh sb="32" eb="34">
      <t>ハッピョウ</t>
    </rPh>
    <rPh sb="34" eb="36">
      <t>ネンダイ</t>
    </rPh>
    <rPh sb="36" eb="37">
      <t>ジュン</t>
    </rPh>
    <rPh sb="47" eb="49">
      <t>バンゴウ</t>
    </rPh>
    <rPh sb="50" eb="52">
      <t>フキ</t>
    </rPh>
    <phoneticPr fontId="1"/>
  </si>
  <si>
    <t>　　学会発表に関しても国際学会，国内学会に分けて記入してください。</t>
    <rPh sb="2" eb="4">
      <t>ガッカイ</t>
    </rPh>
    <rPh sb="4" eb="6">
      <t>ハッピョウ</t>
    </rPh>
    <rPh sb="7" eb="8">
      <t>カン</t>
    </rPh>
    <rPh sb="11" eb="13">
      <t>コクサイ</t>
    </rPh>
    <rPh sb="13" eb="15">
      <t>ガッカイ</t>
    </rPh>
    <rPh sb="16" eb="18">
      <t>コクナイ</t>
    </rPh>
    <rPh sb="18" eb="20">
      <t>ガッカイ</t>
    </rPh>
    <rPh sb="21" eb="22">
      <t>ワ</t>
    </rPh>
    <rPh sb="24" eb="26">
      <t>キニュウ</t>
    </rPh>
    <phoneticPr fontId="1"/>
  </si>
  <si>
    <t>業　　　　績　　　　目　　　　録</t>
    <rPh sb="0" eb="6">
      <t>ギョウセキ</t>
    </rPh>
    <rPh sb="10" eb="16">
      <t>モクロク</t>
    </rPh>
    <phoneticPr fontId="1"/>
  </si>
  <si>
    <t>別紙様式2</t>
    <rPh sb="0" eb="2">
      <t>ベッシ</t>
    </rPh>
    <rPh sb="2" eb="4">
      <t>ヨウシキ</t>
    </rPh>
    <phoneticPr fontId="1"/>
  </si>
  <si>
    <t>整理番号</t>
    <rPh sb="0" eb="2">
      <t>セイリ</t>
    </rPh>
    <rPh sb="2" eb="4">
      <t>バンゴウ</t>
    </rPh>
    <phoneticPr fontId="1"/>
  </si>
  <si>
    <t>発表年</t>
    <rPh sb="0" eb="2">
      <t>ハッピョウ</t>
    </rPh>
    <rPh sb="2" eb="3">
      <t>ネン</t>
    </rPh>
    <phoneticPr fontId="1"/>
  </si>
  <si>
    <t>備考</t>
    <rPh sb="0" eb="2">
      <t>ビコウ</t>
    </rPh>
    <phoneticPr fontId="1"/>
  </si>
  <si>
    <t>雑誌名・著書名</t>
    <rPh sb="0" eb="2">
      <t>ザッシ</t>
    </rPh>
    <rPh sb="2" eb="3">
      <t>メイ</t>
    </rPh>
    <rPh sb="4" eb="7">
      <t>チョショメイ</t>
    </rPh>
    <phoneticPr fontId="1"/>
  </si>
  <si>
    <t>主要論文20編</t>
    <rPh sb="0" eb="4">
      <t>シュヨウロンブン</t>
    </rPh>
    <rPh sb="6" eb="7">
      <t>ペン</t>
    </rPh>
    <phoneticPr fontId="1"/>
  </si>
  <si>
    <t>【英文・原著】</t>
    <rPh sb="1" eb="3">
      <t>エイブン</t>
    </rPh>
    <rPh sb="4" eb="6">
      <t>ゲンチョ</t>
    </rPh>
    <phoneticPr fontId="1"/>
  </si>
  <si>
    <t>xxx…</t>
    <phoneticPr fontId="1"/>
  </si>
  <si>
    <t>学位論文</t>
    <rPh sb="0" eb="2">
      <t>ガクイ</t>
    </rPh>
    <rPh sb="2" eb="4">
      <t>ロンブン</t>
    </rPh>
    <phoneticPr fontId="1"/>
  </si>
  <si>
    <t>業　績　目　録</t>
    <rPh sb="0" eb="1">
      <t>ギョウ</t>
    </rPh>
    <rPh sb="2" eb="3">
      <t>イサオ</t>
    </rPh>
    <rPh sb="4" eb="5">
      <t>メ</t>
    </rPh>
    <rPh sb="6" eb="7">
      <t>ロク</t>
    </rPh>
    <phoneticPr fontId="1"/>
  </si>
  <si>
    <t>氏名：　　　　　　　　　　　　</t>
    <rPh sb="0" eb="2">
      <t>シメイ</t>
    </rPh>
    <phoneticPr fontId="1"/>
  </si>
  <si>
    <t>【邦文・著書】</t>
    <rPh sb="1" eb="3">
      <t>ホウブン</t>
    </rPh>
    <phoneticPr fontId="1"/>
  </si>
  <si>
    <t>【邦文・原著】</t>
    <rPh sb="1" eb="3">
      <t>ホウブン</t>
    </rPh>
    <rPh sb="4" eb="6">
      <t>ゲンチョ</t>
    </rPh>
    <phoneticPr fontId="1"/>
  </si>
  <si>
    <t>【国際学会発表】</t>
    <rPh sb="1" eb="3">
      <t>コクサイ</t>
    </rPh>
    <rPh sb="3" eb="5">
      <t>ガッカイ</t>
    </rPh>
    <rPh sb="5" eb="7">
      <t>ハッピョウ</t>
    </rPh>
    <phoneticPr fontId="1"/>
  </si>
  <si>
    <t>【国内学会発表】</t>
    <rPh sb="1" eb="3">
      <t>コクナイ</t>
    </rPh>
    <rPh sb="3" eb="5">
      <t>ガッカイ</t>
    </rPh>
    <rPh sb="5" eb="7">
      <t>ハッピョウ</t>
    </rPh>
    <phoneticPr fontId="1"/>
  </si>
  <si>
    <t>特別講演等の別</t>
    <rPh sb="0" eb="2">
      <t>トクベツ</t>
    </rPh>
    <rPh sb="2" eb="4">
      <t>コウエン</t>
    </rPh>
    <rPh sb="4" eb="5">
      <t>トウ</t>
    </rPh>
    <rPh sb="6" eb="7">
      <t>ベツ</t>
    </rPh>
    <phoneticPr fontId="1"/>
  </si>
  <si>
    <t>発表者名</t>
    <rPh sb="0" eb="3">
      <t>ハッピョウシャ</t>
    </rPh>
    <rPh sb="3" eb="4">
      <t>メイ</t>
    </rPh>
    <phoneticPr fontId="1"/>
  </si>
  <si>
    <t>発表名等</t>
    <rPh sb="0" eb="2">
      <t>ハッピョウ</t>
    </rPh>
    <rPh sb="2" eb="3">
      <t>メイ</t>
    </rPh>
    <rPh sb="3" eb="4">
      <t>トウ</t>
    </rPh>
    <phoneticPr fontId="1"/>
  </si>
  <si>
    <t>件数　計</t>
    <rPh sb="0" eb="2">
      <t>ケンスウ</t>
    </rPh>
    <rPh sb="3" eb="4">
      <t>ケイ</t>
    </rPh>
    <phoneticPr fontId="1"/>
  </si>
  <si>
    <t>章の表題．編集者名，著書名，第何版，頁－頁，発行所，発行地等</t>
    <rPh sb="29" eb="30">
      <t>トウ</t>
    </rPh>
    <phoneticPr fontId="1"/>
  </si>
  <si>
    <t>雑誌名・著書名等</t>
    <rPh sb="0" eb="2">
      <t>ザッシ</t>
    </rPh>
    <rPh sb="2" eb="3">
      <t>メイ</t>
    </rPh>
    <rPh sb="4" eb="7">
      <t>チョショメイ</t>
    </rPh>
    <rPh sb="7" eb="8">
      <t>トウ</t>
    </rPh>
    <phoneticPr fontId="1"/>
  </si>
  <si>
    <t>信州太郎</t>
    <phoneticPr fontId="1"/>
  </si>
  <si>
    <t>応募者・著者名（複数の場合は全員）</t>
    <rPh sb="0" eb="3">
      <t>オウボシャ</t>
    </rPh>
    <rPh sb="4" eb="6">
      <t>チョシャ</t>
    </rPh>
    <rPh sb="6" eb="7">
      <t>メイ</t>
    </rPh>
    <rPh sb="8" eb="10">
      <t>フクスウ</t>
    </rPh>
    <rPh sb="11" eb="13">
      <t>バアイ</t>
    </rPh>
    <rPh sb="14" eb="16">
      <t>ゼンイン</t>
    </rPh>
    <phoneticPr fontId="1"/>
  </si>
  <si>
    <t>消化管の発生と分化</t>
    <phoneticPr fontId="1"/>
  </si>
  <si>
    <t>xxx…</t>
    <phoneticPr fontId="1"/>
  </si>
  <si>
    <t>xxx…</t>
    <phoneticPr fontId="1"/>
  </si>
  <si>
    <t>主論1</t>
    <rPh sb="0" eb="2">
      <t>シュロン</t>
    </rPh>
    <phoneticPr fontId="1"/>
  </si>
  <si>
    <t>信州医誌</t>
    <phoneticPr fontId="1"/>
  </si>
  <si>
    <t>　　「応募者名（本人）」にアンダーラインをつけてください。</t>
    <rPh sb="3" eb="6">
      <t>オウボシャ</t>
    </rPh>
    <rPh sb="6" eb="7">
      <t>メイ</t>
    </rPh>
    <rPh sb="8" eb="10">
      <t>ホンニン</t>
    </rPh>
    <phoneticPr fontId="1"/>
  </si>
  <si>
    <t>　「慢性肝炎をめぐって」，第35回日本医学会総会，名古屋</t>
    <phoneticPr fontId="1"/>
  </si>
  <si>
    <t>特別講演</t>
    <rPh sb="0" eb="2">
      <t>トクベツ</t>
    </rPh>
    <rPh sb="2" eb="4">
      <t>コウエン</t>
    </rPh>
    <phoneticPr fontId="1"/>
  </si>
  <si>
    <t>発表名等等</t>
    <rPh sb="0" eb="2">
      <t>ハッピョウ</t>
    </rPh>
    <rPh sb="2" eb="3">
      <t>メイ</t>
    </rPh>
    <rPh sb="3" eb="4">
      <t>トウ</t>
    </rPh>
    <rPh sb="4" eb="5">
      <t>トウ</t>
    </rPh>
    <phoneticPr fontId="1"/>
  </si>
  <si>
    <t>一般講演</t>
    <rPh sb="0" eb="2">
      <t>イッパン</t>
    </rPh>
    <rPh sb="2" eb="4">
      <t>コウエン</t>
    </rPh>
    <phoneticPr fontId="1"/>
  </si>
  <si>
    <t>5　学位論文，学会賞等受賞論文等については，備考欄にその旨付記してください。　</t>
    <rPh sb="2" eb="4">
      <t>ガクイ</t>
    </rPh>
    <rPh sb="4" eb="6">
      <t>ロンブン</t>
    </rPh>
    <rPh sb="7" eb="9">
      <t>ガッカイ</t>
    </rPh>
    <rPh sb="9" eb="10">
      <t>ショウ</t>
    </rPh>
    <rPh sb="10" eb="11">
      <t>トウ</t>
    </rPh>
    <rPh sb="11" eb="13">
      <t>ジュショウ</t>
    </rPh>
    <rPh sb="13" eb="15">
      <t>ロンブン</t>
    </rPh>
    <rPh sb="15" eb="16">
      <t>トウ</t>
    </rPh>
    <rPh sb="22" eb="25">
      <t>ビコウラン</t>
    </rPh>
    <rPh sb="26" eb="29">
      <t>ソノムネ</t>
    </rPh>
    <rPh sb="29" eb="31">
      <t>フキ</t>
    </rPh>
    <phoneticPr fontId="1"/>
  </si>
  <si>
    <t>　　シート「様式」には適宜行を追加して作成してください。</t>
    <rPh sb="6" eb="8">
      <t>ヨウシキ</t>
    </rPh>
    <rPh sb="11" eb="13">
      <t>テキギ</t>
    </rPh>
    <rPh sb="13" eb="14">
      <t>ギョウ</t>
    </rPh>
    <rPh sb="15" eb="17">
      <t>ツイカ</t>
    </rPh>
    <rPh sb="19" eb="21">
      <t>サクセイ</t>
    </rPh>
    <phoneticPr fontId="1"/>
  </si>
  <si>
    <t>乳癌と他臓器悪性腫瘍の合併例に関する経験と考察． 43： 367-373</t>
    <phoneticPr fontId="1"/>
  </si>
  <si>
    <t>消化管の系統発生．中村一郎，田中三郎（編），pp1-21，大阪書籍，大阪，</t>
    <phoneticPr fontId="1"/>
  </si>
  <si>
    <t>　　著書，原著，症例報告，総説，letterについては英文，邦文に分けて記入してください。</t>
    <rPh sb="27" eb="29">
      <t>エイブン</t>
    </rPh>
    <rPh sb="30" eb="32">
      <t>ホウブン</t>
    </rPh>
    <rPh sb="33" eb="34">
      <t>ワ</t>
    </rPh>
    <rPh sb="36" eb="38">
      <t>キニュウ</t>
    </rPh>
    <phoneticPr fontId="1"/>
  </si>
  <si>
    <t>論文の表題．著書名，第何版，第何号，頁－頁等</t>
    <phoneticPr fontId="1"/>
  </si>
  <si>
    <t>論文の表題．著書名，第何版，第何号，頁－頁等</t>
    <phoneticPr fontId="1"/>
  </si>
  <si>
    <r>
      <rPr>
        <u/>
        <sz val="9"/>
        <rFont val="ＭＳ Ｐゴシック"/>
        <family val="3"/>
        <charset val="128"/>
      </rPr>
      <t>信州太郎</t>
    </r>
    <r>
      <rPr>
        <sz val="9"/>
        <rFont val="ＭＳ Ｐゴシック"/>
        <family val="3"/>
        <charset val="128"/>
      </rPr>
      <t>，中村一郎，田中三郎</t>
    </r>
    <phoneticPr fontId="1"/>
  </si>
  <si>
    <t>6　業績目録の著書，原著，症例報告，letter，総説の中から主要なもの20編のリストを別途作成し，様式に「主論xx」と記載</t>
    <rPh sb="2" eb="4">
      <t>ギョウセキ</t>
    </rPh>
    <rPh sb="4" eb="5">
      <t>メ</t>
    </rPh>
    <rPh sb="5" eb="6">
      <t>ロク</t>
    </rPh>
    <rPh sb="7" eb="9">
      <t>チョショ</t>
    </rPh>
    <rPh sb="10" eb="12">
      <t>ゲンチョ</t>
    </rPh>
    <rPh sb="25" eb="27">
      <t>ソウセツ</t>
    </rPh>
    <rPh sb="28" eb="29">
      <t>ナカ</t>
    </rPh>
    <rPh sb="31" eb="33">
      <t>シュヨウ</t>
    </rPh>
    <rPh sb="38" eb="39">
      <t>ヘン</t>
    </rPh>
    <rPh sb="44" eb="46">
      <t>ベット</t>
    </rPh>
    <rPh sb="46" eb="48">
      <t>サクセイ</t>
    </rPh>
    <rPh sb="50" eb="52">
      <t>ヨウシキ</t>
    </rPh>
    <rPh sb="54" eb="55">
      <t>シュ</t>
    </rPh>
    <rPh sb="55" eb="56">
      <t>ロン</t>
    </rPh>
    <rPh sb="60" eb="62">
      <t>キサイ</t>
    </rPh>
    <phoneticPr fontId="1"/>
  </si>
  <si>
    <t>Citation Index</t>
    <phoneticPr fontId="1"/>
  </si>
  <si>
    <t>Impact Factor及び
Citation Index計</t>
    <rPh sb="13" eb="14">
      <t>オヨ</t>
    </rPh>
    <rPh sb="30" eb="31">
      <t>ケイ</t>
    </rPh>
    <phoneticPr fontId="1"/>
  </si>
  <si>
    <t>論文の表題．著書名，第何版，第何号，頁－頁等</t>
    <rPh sb="0" eb="2">
      <t>ロンブン</t>
    </rPh>
    <rPh sb="12" eb="13">
      <t>パン</t>
    </rPh>
    <rPh sb="14" eb="15">
      <t>ダイ</t>
    </rPh>
    <rPh sb="15" eb="17">
      <t>ナンゴウ</t>
    </rPh>
    <rPh sb="21" eb="22">
      <t>トウ</t>
    </rPh>
    <phoneticPr fontId="1"/>
  </si>
  <si>
    <t>論文の表題．著書名，第何版，第何号，頁－頁等</t>
    <rPh sb="0" eb="2">
      <t>ロンブン</t>
    </rPh>
    <rPh sb="10" eb="11">
      <t>ダイ</t>
    </rPh>
    <rPh sb="11" eb="12">
      <t>ナン</t>
    </rPh>
    <rPh sb="12" eb="13">
      <t>パン</t>
    </rPh>
    <rPh sb="16" eb="17">
      <t>ゴウ</t>
    </rPh>
    <rPh sb="21" eb="22">
      <t>トウ</t>
    </rPh>
    <phoneticPr fontId="1"/>
  </si>
  <si>
    <t>4　欧文論文で応募者がCorresponding Authorの場合は，アステリスク（＊）を付けてください。</t>
    <rPh sb="2" eb="4">
      <t>オウブン</t>
    </rPh>
    <rPh sb="4" eb="6">
      <t>ロンブン</t>
    </rPh>
    <rPh sb="7" eb="10">
      <t>オウボシャ</t>
    </rPh>
    <rPh sb="32" eb="34">
      <t>バアイ</t>
    </rPh>
    <phoneticPr fontId="1"/>
  </si>
  <si>
    <t>①Impact Factor（First Author）</t>
    <phoneticPr fontId="1"/>
  </si>
  <si>
    <t>②Impact Factor（Corresponding Author）（「①First Author」以外のものをカウントする）</t>
    <phoneticPr fontId="1"/>
  </si>
  <si>
    <t>③Impact Factor（共著）（①及び②以外のものをカウントする）</t>
    <rPh sb="15" eb="16">
      <t>トモ</t>
    </rPh>
    <rPh sb="16" eb="17">
      <t>チョ</t>
    </rPh>
    <rPh sb="20" eb="21">
      <t>オヨ</t>
    </rPh>
    <rPh sb="23" eb="25">
      <t>イガイ</t>
    </rPh>
    <phoneticPr fontId="1"/>
  </si>
  <si>
    <t>　（CI) を記載してください（Journal　Citation　Reports， Web of Science (Clarivate Analytics))。</t>
    <phoneticPr fontId="1"/>
  </si>
  <si>
    <t>著書，原著，症例報告，総説，letter (或いはletter to the editor)， 学会発表について，以下の要領で記載してください。</t>
    <rPh sb="0" eb="2">
      <t>チョショ</t>
    </rPh>
    <rPh sb="3" eb="5">
      <t>ゲンチョ</t>
    </rPh>
    <rPh sb="6" eb="8">
      <t>ショウレイホコク</t>
    </rPh>
    <rPh sb="8" eb="10">
      <t>ホウコク</t>
    </rPh>
    <rPh sb="11" eb="13">
      <t>ソウセツ</t>
    </rPh>
    <rPh sb="22" eb="23">
      <t>アル</t>
    </rPh>
    <rPh sb="48" eb="50">
      <t>ガッカイ</t>
    </rPh>
    <rPh sb="50" eb="52">
      <t>ハッピョウ</t>
    </rPh>
    <rPh sb="57" eb="59">
      <t>イカ</t>
    </rPh>
    <rPh sb="60" eb="62">
      <t>ヨウリョウ</t>
    </rPh>
    <rPh sb="63" eb="65">
      <t>キサイ</t>
    </rPh>
    <phoneticPr fontId="1"/>
  </si>
  <si>
    <t>　　シート「様式」を利用して記載してください。</t>
  </si>
  <si>
    <t>　　（ページ設定の変更は避けてください。）</t>
    <rPh sb="6" eb="8">
      <t>セッテイ</t>
    </rPh>
    <rPh sb="9" eb="11">
      <t>ヘンコウ</t>
    </rPh>
    <rPh sb="12" eb="13">
      <t>サ</t>
    </rPh>
    <phoneticPr fontId="1"/>
  </si>
  <si>
    <t>1　用紙は，A4版，縦ページ設定，エクセルで清書とし，以下に示した要領及びシート「記載見本」を熟読の上</t>
    <rPh sb="2" eb="4">
      <t>ヨウシ</t>
    </rPh>
    <rPh sb="8" eb="9">
      <t>バン</t>
    </rPh>
    <rPh sb="10" eb="11">
      <t>タテ</t>
    </rPh>
    <rPh sb="14" eb="16">
      <t>セッテイ</t>
    </rPh>
    <rPh sb="22" eb="24">
      <t>セイショ</t>
    </rPh>
    <rPh sb="27" eb="29">
      <t>イカ</t>
    </rPh>
    <rPh sb="30" eb="31">
      <t>シメ</t>
    </rPh>
    <rPh sb="33" eb="35">
      <t>ヨウリョウ</t>
    </rPh>
    <rPh sb="35" eb="36">
      <t>オヨ</t>
    </rPh>
    <rPh sb="41" eb="43">
      <t>キサイ</t>
    </rPh>
    <rPh sb="43" eb="45">
      <t>ミホン</t>
    </rPh>
    <rPh sb="47" eb="49">
      <t>ジュクドク</t>
    </rPh>
    <rPh sb="50" eb="51">
      <t>ウエ</t>
    </rPh>
    <phoneticPr fontId="1"/>
  </si>
  <si>
    <t>　してください。これらの要約（200字程度）と別刷を提出してください。</t>
    <rPh sb="12" eb="14">
      <t>ヨウヤク</t>
    </rPh>
    <rPh sb="18" eb="19">
      <t>ジ</t>
    </rPh>
    <rPh sb="19" eb="21">
      <t>テイド</t>
    </rPh>
    <rPh sb="23" eb="24">
      <t>ベツ</t>
    </rPh>
    <rPh sb="24" eb="25">
      <t>インサツ</t>
    </rPh>
    <rPh sb="26" eb="28">
      <t>テイシュツ</t>
    </rPh>
    <phoneticPr fontId="1"/>
  </si>
  <si>
    <t>Shinshu T</t>
    <phoneticPr fontId="1"/>
  </si>
  <si>
    <t>Handbook of Physiology， Section Ⅵ， Alimentary Canal， Vol Ⅱ</t>
    <phoneticPr fontId="1"/>
  </si>
  <si>
    <t>Anatomic structure of the gastric mucosa． In： Code CF （ed）， pp705-741， American Physiological Society， Washington DC，</t>
    <rPh sb="62" eb="63">
      <t>ナナ</t>
    </rPh>
    <rPh sb="65" eb="66">
      <t>ゴ</t>
    </rPh>
    <rPh sb="67" eb="68">
      <t>ナナ</t>
    </rPh>
    <phoneticPr fontId="1"/>
  </si>
  <si>
    <t>Suzuki S，  Shinshu T＊， Tsuyama S</t>
    <phoneticPr fontId="1"/>
  </si>
  <si>
    <t>Cell Tissue Res</t>
    <phoneticPr fontId="1"/>
  </si>
  <si>
    <t>Cells intermediate between mucous neck cells and chief cells in rat stomach． 233： 475-484</t>
    <phoneticPr fontId="1"/>
  </si>
  <si>
    <t>Shinshu T，Yoshida S，Suzuki J</t>
    <phoneticPr fontId="1"/>
  </si>
  <si>
    <t>”Electron microscopic studies ON the postnatal growth of mouse iridocorneal angle”，20th Internat．Congress Electron Microscopy， Toronto</t>
    <phoneticPr fontId="1"/>
  </si>
  <si>
    <t>　　シート「様式」に予め空欄の表を準備してありますので，該当する実績に記載をしてください。</t>
    <rPh sb="6" eb="8">
      <t>ヨウシキ</t>
    </rPh>
    <rPh sb="10" eb="11">
      <t>アラカジ</t>
    </rPh>
    <rPh sb="12" eb="14">
      <t>クウラン</t>
    </rPh>
    <rPh sb="15" eb="16">
      <t>ヒョウ</t>
    </rPh>
    <rPh sb="17" eb="19">
      <t>ジュンビ</t>
    </rPh>
    <rPh sb="28" eb="30">
      <t>ガイトウ</t>
    </rPh>
    <rPh sb="32" eb="34">
      <t>ジッセキ</t>
    </rPh>
    <rPh sb="35" eb="37">
      <t>キサイ</t>
    </rPh>
    <phoneticPr fontId="1"/>
  </si>
  <si>
    <t>8　Equal Contributionの論文がある場合は，それを証明するものを添付してください。</t>
    <rPh sb="21" eb="23">
      <t>ロンブン</t>
    </rPh>
    <rPh sb="26" eb="28">
      <t>バアイ</t>
    </rPh>
    <rPh sb="33" eb="35">
      <t>ショウメイ</t>
    </rPh>
    <rPh sb="40" eb="42">
      <t>テンプ</t>
    </rPh>
    <phoneticPr fontId="1"/>
  </si>
  <si>
    <t>9　画面上で表示されていても印刷の際に文字が隠れてしまう場合があるので，印刷時に十分に確認してください。</t>
    <rPh sb="2" eb="5">
      <t>ガメンジョウ</t>
    </rPh>
    <rPh sb="6" eb="8">
      <t>ヒョウジ</t>
    </rPh>
    <rPh sb="14" eb="16">
      <t>インサツ</t>
    </rPh>
    <rPh sb="17" eb="18">
      <t>サイ</t>
    </rPh>
    <rPh sb="19" eb="21">
      <t>モジ</t>
    </rPh>
    <rPh sb="22" eb="23">
      <t>カク</t>
    </rPh>
    <rPh sb="28" eb="30">
      <t>バアイ</t>
    </rPh>
    <rPh sb="36" eb="38">
      <t>インサツ</t>
    </rPh>
    <rPh sb="38" eb="39">
      <t>ジ</t>
    </rPh>
    <rPh sb="40" eb="42">
      <t>ジュウブン</t>
    </rPh>
    <rPh sb="43" eb="45">
      <t>カクニン</t>
    </rPh>
    <phoneticPr fontId="1"/>
  </si>
  <si>
    <t>　　改ページにより一覧が見にくくなってしまう場合は，空欄行を追加するなど適宜調整してください。</t>
    <rPh sb="2" eb="3">
      <t>カイ</t>
    </rPh>
    <rPh sb="9" eb="11">
      <t>イチラン</t>
    </rPh>
    <rPh sb="12" eb="13">
      <t>ミ</t>
    </rPh>
    <rPh sb="22" eb="24">
      <t>バアイ</t>
    </rPh>
    <rPh sb="26" eb="28">
      <t>クウラン</t>
    </rPh>
    <rPh sb="28" eb="29">
      <t>ギョウ</t>
    </rPh>
    <rPh sb="30" eb="32">
      <t>ツイカ</t>
    </rPh>
    <rPh sb="36" eb="38">
      <t>テキギ</t>
    </rPh>
    <rPh sb="38" eb="40">
      <t>チョウセイ</t>
    </rPh>
    <phoneticPr fontId="1"/>
  </si>
  <si>
    <t>10 具体的な記載方法はシート「記載見本」を確認し，実際の入力はシート「様式」を使用してください。</t>
    <rPh sb="3" eb="6">
      <t>グタイテキ</t>
    </rPh>
    <rPh sb="7" eb="9">
      <t>キサイ</t>
    </rPh>
    <rPh sb="9" eb="11">
      <t>ホウホウ</t>
    </rPh>
    <rPh sb="16" eb="18">
      <t>キサイ</t>
    </rPh>
    <rPh sb="18" eb="20">
      <t>ミホン</t>
    </rPh>
    <rPh sb="22" eb="24">
      <t>カクニン</t>
    </rPh>
    <rPh sb="26" eb="28">
      <t>ジッサイ</t>
    </rPh>
    <rPh sb="29" eb="31">
      <t>ニュウリョク</t>
    </rPh>
    <rPh sb="36" eb="38">
      <t>ヨウシキ</t>
    </rPh>
    <rPh sb="40" eb="42">
      <t>シヨウ</t>
    </rPh>
    <phoneticPr fontId="1"/>
  </si>
  <si>
    <t>英文・著書</t>
    <rPh sb="0" eb="2">
      <t>エイブン</t>
    </rPh>
    <rPh sb="3" eb="5">
      <t>チョショ</t>
    </rPh>
    <phoneticPr fontId="1"/>
  </si>
  <si>
    <t>発表年月</t>
    <rPh sb="0" eb="2">
      <t>ハッピョウ</t>
    </rPh>
    <rPh sb="2" eb="3">
      <t>ネン</t>
    </rPh>
    <rPh sb="3" eb="4">
      <t>ゲツ</t>
    </rPh>
    <phoneticPr fontId="1"/>
  </si>
  <si>
    <t>※過去５年（</t>
    <rPh sb="1" eb="3">
      <t>カコ</t>
    </rPh>
    <rPh sb="4" eb="5">
      <t>ネン</t>
    </rPh>
    <phoneticPr fontId="1"/>
  </si>
  <si>
    <t>以降）</t>
    <rPh sb="0" eb="2">
      <t>イコウ</t>
    </rPh>
    <phoneticPr fontId="1"/>
  </si>
  <si>
    <t>種別</t>
    <rPh sb="0" eb="2">
      <t>シュベツ</t>
    </rPh>
    <phoneticPr fontId="1"/>
  </si>
  <si>
    <t>英文・原著</t>
    <rPh sb="0" eb="2">
      <t>エイブン</t>
    </rPh>
    <rPh sb="3" eb="5">
      <t>ゲンチョ</t>
    </rPh>
    <phoneticPr fontId="1"/>
  </si>
  <si>
    <t>英文・症例報告</t>
    <rPh sb="0" eb="2">
      <t>エイブン</t>
    </rPh>
    <rPh sb="3" eb="5">
      <t>ショウレイ</t>
    </rPh>
    <rPh sb="5" eb="7">
      <t>ホウコク</t>
    </rPh>
    <phoneticPr fontId="1"/>
  </si>
  <si>
    <t>英文・総説</t>
    <rPh sb="0" eb="2">
      <t>エイブン</t>
    </rPh>
    <rPh sb="3" eb="5">
      <t>ソウセツ</t>
    </rPh>
    <phoneticPr fontId="1"/>
  </si>
  <si>
    <t>英文・letter</t>
    <rPh sb="0" eb="2">
      <t>エイブン</t>
    </rPh>
    <phoneticPr fontId="1"/>
  </si>
  <si>
    <t>邦文・著書</t>
    <rPh sb="0" eb="2">
      <t>ホウブン</t>
    </rPh>
    <phoneticPr fontId="1"/>
  </si>
  <si>
    <t>邦文・原著</t>
    <rPh sb="0" eb="2">
      <t>ホウブン</t>
    </rPh>
    <rPh sb="3" eb="5">
      <t>ゲンチョ</t>
    </rPh>
    <phoneticPr fontId="1"/>
  </si>
  <si>
    <t>邦文・症例報告</t>
    <rPh sb="0" eb="2">
      <t>ホウブン</t>
    </rPh>
    <rPh sb="3" eb="5">
      <t>ショウレイ</t>
    </rPh>
    <rPh sb="5" eb="7">
      <t>ホウコク</t>
    </rPh>
    <phoneticPr fontId="1"/>
  </si>
  <si>
    <t>邦文・総説</t>
    <rPh sb="0" eb="2">
      <t>ホウブン</t>
    </rPh>
    <rPh sb="3" eb="5">
      <t>ソウセツ</t>
    </rPh>
    <phoneticPr fontId="1"/>
  </si>
  <si>
    <t>邦文・letter</t>
    <rPh sb="0" eb="2">
      <t>ホウブン</t>
    </rPh>
    <phoneticPr fontId="1"/>
  </si>
  <si>
    <t>別紙様式３</t>
    <phoneticPr fontId="1"/>
  </si>
  <si>
    <t>業績集計表</t>
    <rPh sb="0" eb="1">
      <t>ギョウ</t>
    </rPh>
    <rPh sb="1" eb="2">
      <t>ツムギ</t>
    </rPh>
    <rPh sb="2" eb="5">
      <t>シュウケイヒョウ</t>
    </rPh>
    <phoneticPr fontId="1"/>
  </si>
  <si>
    <t>氏　　名</t>
    <rPh sb="0" eb="1">
      <t>シ</t>
    </rPh>
    <rPh sb="3" eb="4">
      <t>メイ</t>
    </rPh>
    <phoneticPr fontId="1"/>
  </si>
  <si>
    <t>種　別</t>
    <rPh sb="0" eb="1">
      <t>タネ</t>
    </rPh>
    <rPh sb="2" eb="3">
      <t>ベツ</t>
    </rPh>
    <phoneticPr fontId="1"/>
  </si>
  <si>
    <t>論文数</t>
    <rPh sb="0" eb="2">
      <t>ロンブン</t>
    </rPh>
    <rPh sb="2" eb="3">
      <t>スウ</t>
    </rPh>
    <phoneticPr fontId="1"/>
  </si>
  <si>
    <t>①First Author*1</t>
    <phoneticPr fontId="1"/>
  </si>
  <si>
    <t>②Corresponding Author
（「①First Author」以外のものをカウントする）</t>
    <rPh sb="38" eb="40">
      <t>イガイ</t>
    </rPh>
    <phoneticPr fontId="1"/>
  </si>
  <si>
    <t>③共著（①及び②以外のものをカウントする）</t>
    <rPh sb="1" eb="2">
      <t>トモ</t>
    </rPh>
    <rPh sb="2" eb="3">
      <t>チョ</t>
    </rPh>
    <phoneticPr fontId="1"/>
  </si>
  <si>
    <t>欧文論文*2</t>
    <rPh sb="0" eb="1">
      <t>オウブン</t>
    </rPh>
    <rPh sb="1" eb="2">
      <t>ワブン</t>
    </rPh>
    <rPh sb="2" eb="4">
      <t>ロンブン</t>
    </rPh>
    <phoneticPr fontId="1"/>
  </si>
  <si>
    <t>原著論文</t>
    <rPh sb="0" eb="2">
      <t>ゲンチョ</t>
    </rPh>
    <rPh sb="2" eb="4">
      <t>ロンブン</t>
    </rPh>
    <phoneticPr fontId="1"/>
  </si>
  <si>
    <t xml:space="preserve">     </t>
    <phoneticPr fontId="1"/>
  </si>
  <si>
    <t>総説</t>
    <rPh sb="0" eb="2">
      <t>ソウセツ</t>
    </rPh>
    <phoneticPr fontId="1"/>
  </si>
  <si>
    <t>原著</t>
    <rPh sb="0" eb="2">
      <t>ゲンチョ</t>
    </rPh>
    <phoneticPr fontId="1"/>
  </si>
  <si>
    <t>症例報告</t>
    <rPh sb="0" eb="2">
      <t>ショウレイ</t>
    </rPh>
    <rPh sb="2" eb="4">
      <t>ホウコク</t>
    </rPh>
    <phoneticPr fontId="1"/>
  </si>
  <si>
    <t>letter</t>
    <phoneticPr fontId="1"/>
  </si>
  <si>
    <t>著書</t>
    <rPh sb="0" eb="2">
      <t>チョショ</t>
    </rPh>
    <phoneticPr fontId="1"/>
  </si>
  <si>
    <t>計</t>
    <rPh sb="0" eb="1">
      <t>ケイ</t>
    </rPh>
    <phoneticPr fontId="1"/>
  </si>
  <si>
    <t>Impact Factor</t>
    <phoneticPr fontId="1"/>
  </si>
  <si>
    <t>小計</t>
    <rPh sb="0" eb="1">
      <t>ショウケイ</t>
    </rPh>
    <rPh sb="1" eb="2">
      <t>ケイ</t>
    </rPh>
    <phoneticPr fontId="1"/>
  </si>
  <si>
    <t>合計</t>
    <rPh sb="0" eb="2">
      <t>ゴウケイ</t>
    </rPh>
    <phoneticPr fontId="1"/>
  </si>
  <si>
    <t>①+②</t>
    <phoneticPr fontId="1"/>
  </si>
  <si>
    <t>①+②+③</t>
    <phoneticPr fontId="1"/>
  </si>
  <si>
    <t>論文数</t>
    <rPh sb="0" eb="2">
      <t>ロンブン</t>
    </rPh>
    <phoneticPr fontId="1"/>
  </si>
  <si>
    <t>First Author*1</t>
    <phoneticPr fontId="1"/>
  </si>
  <si>
    <t>Corresponding Author
（「First Author」以外のものをカウントする）</t>
    <rPh sb="36" eb="38">
      <t>イガイ</t>
    </rPh>
    <phoneticPr fontId="1"/>
  </si>
  <si>
    <t>共著（First Author及びCorresponding Author以外のものをカウントする）</t>
    <rPh sb="0" eb="1">
      <t>トモ</t>
    </rPh>
    <rPh sb="1" eb="2">
      <t>チョ</t>
    </rPh>
    <phoneticPr fontId="1"/>
  </si>
  <si>
    <t>和文論文</t>
    <rPh sb="0" eb="1">
      <t>ワ</t>
    </rPh>
    <rPh sb="1" eb="2">
      <t>オウブン</t>
    </rPh>
    <rPh sb="2" eb="4">
      <t>ロンブン</t>
    </rPh>
    <phoneticPr fontId="1"/>
  </si>
  <si>
    <t>単　著</t>
    <rPh sb="0" eb="1">
      <t>タン</t>
    </rPh>
    <rPh sb="2" eb="3">
      <t>チョ</t>
    </rPh>
    <phoneticPr fontId="1"/>
  </si>
  <si>
    <t>分　担</t>
    <rPh sb="0" eb="1">
      <t>ブン</t>
    </rPh>
    <rPh sb="2" eb="3">
      <t>タン</t>
    </rPh>
    <phoneticPr fontId="1"/>
  </si>
  <si>
    <t>編　者</t>
    <rPh sb="0" eb="1">
      <t>ヘン</t>
    </rPh>
    <rPh sb="2" eb="3">
      <t>シャ</t>
    </rPh>
    <phoneticPr fontId="1"/>
  </si>
  <si>
    <t>*1First AuthorかつCorresponding Authorの場合はFirst Authorの方にカウントする。</t>
    <rPh sb="37" eb="39">
      <t>バアイ</t>
    </rPh>
    <rPh sb="53" eb="54">
      <t>ホウ</t>
    </rPh>
    <phoneticPr fontId="1"/>
  </si>
  <si>
    <t>氏名：</t>
    <rPh sb="0" eb="2">
      <t>シメイ</t>
    </rPh>
    <phoneticPr fontId="1"/>
  </si>
  <si>
    <t>11 業績集計表（別紙様式３）は自動入力となります。業績目録（別紙様式２）の入力に不備があると、自動入力されない場合</t>
    <rPh sb="3" eb="8">
      <t>ギョウセキシュウケイヒョウ</t>
    </rPh>
    <rPh sb="9" eb="11">
      <t>ベッシ</t>
    </rPh>
    <rPh sb="11" eb="13">
      <t>ヨウシキ</t>
    </rPh>
    <rPh sb="16" eb="20">
      <t>ジドウニュウリョク</t>
    </rPh>
    <rPh sb="26" eb="30">
      <t>ギョウセキモクロク</t>
    </rPh>
    <rPh sb="31" eb="33">
      <t>ベッシ</t>
    </rPh>
    <rPh sb="33" eb="35">
      <t>ヨウシキ</t>
    </rPh>
    <phoneticPr fontId="1"/>
  </si>
  <si>
    <t>　　がございますので、その場合は計算して手入力いただきますようお願いいたします。</t>
    <phoneticPr fontId="1"/>
  </si>
  <si>
    <t>エラーチェック（コピーして使用してください）</t>
    <rPh sb="13" eb="15">
      <t>シヨウ</t>
    </rPh>
    <phoneticPr fontId="1"/>
  </si>
  <si>
    <t>国際学会発表</t>
    <phoneticPr fontId="1"/>
  </si>
  <si>
    <t>国内学会発表</t>
    <phoneticPr fontId="1"/>
  </si>
  <si>
    <t>別紙様式２</t>
    <phoneticPr fontId="1"/>
  </si>
  <si>
    <t>数値入力セルの
エラーチェック
（挿入した行にコピーして使用してください）</t>
    <rPh sb="0" eb="2">
      <t>スウチ</t>
    </rPh>
    <rPh sb="2" eb="4">
      <t>ニュウリョク</t>
    </rPh>
    <rPh sb="17" eb="19">
      <t>ソウニュウ</t>
    </rPh>
    <rPh sb="21" eb="22">
      <t>ギョウ</t>
    </rPh>
    <rPh sb="28" eb="30">
      <t>シヨウ</t>
    </rPh>
    <phoneticPr fontId="1"/>
  </si>
  <si>
    <t>検索用文字列</t>
    <rPh sb="0" eb="3">
      <t>ケンサクヨウ</t>
    </rPh>
    <rPh sb="3" eb="6">
      <t>モジレツ</t>
    </rPh>
    <phoneticPr fontId="1"/>
  </si>
  <si>
    <t>単著</t>
    <rPh sb="0" eb="2">
      <t>タンチョ</t>
    </rPh>
    <phoneticPr fontId="1"/>
  </si>
  <si>
    <t>編者</t>
    <rPh sb="0" eb="2">
      <t>ヘンシャ</t>
    </rPh>
    <phoneticPr fontId="1"/>
  </si>
  <si>
    <t>③共著</t>
  </si>
  <si>
    <t>分類
（①First Author／②Corresponding Author／③共著を入力</t>
    <rPh sb="0" eb="2">
      <t>ブンルイ</t>
    </rPh>
    <rPh sb="41" eb="43">
      <t>キョウチョ</t>
    </rPh>
    <rPh sb="44" eb="46">
      <t>ニュウリョク</t>
    </rPh>
    <phoneticPr fontId="1"/>
  </si>
  <si>
    <t>①First Author</t>
  </si>
  <si>
    <t>①First Author</t>
    <phoneticPr fontId="1"/>
  </si>
  <si>
    <t>②Corresponding Author</t>
  </si>
  <si>
    <t>②Corresponding Author</t>
    <phoneticPr fontId="1"/>
  </si>
  <si>
    <t>③共著</t>
    <phoneticPr fontId="1"/>
  </si>
  <si>
    <t>邦文・著書</t>
    <rPh sb="0" eb="2">
      <t>ホウブン</t>
    </rPh>
    <rPh sb="3" eb="5">
      <t>チョショ</t>
    </rPh>
    <phoneticPr fontId="1"/>
  </si>
  <si>
    <t>分担</t>
    <rPh sb="0" eb="2">
      <t>ブンタン</t>
    </rPh>
    <phoneticPr fontId="1"/>
  </si>
  <si>
    <t>分類（単著／分担／編者を入力）</t>
    <rPh sb="0" eb="2">
      <t>ブンルイ</t>
    </rPh>
    <rPh sb="3" eb="5">
      <t>タンチョ</t>
    </rPh>
    <rPh sb="6" eb="8">
      <t>ブンタン</t>
    </rPh>
    <rPh sb="9" eb="11">
      <t>ヘンシャ</t>
    </rPh>
    <rPh sb="12" eb="14">
      <t>ニュウリョク</t>
    </rPh>
    <phoneticPr fontId="1"/>
  </si>
  <si>
    <t>●●　●●</t>
    <phoneticPr fontId="1"/>
  </si>
  <si>
    <t>英文・原著</t>
    <phoneticPr fontId="1"/>
  </si>
  <si>
    <t>業　績　目　録　（記載見本）</t>
    <rPh sb="0" eb="1">
      <t>ギョウ</t>
    </rPh>
    <rPh sb="2" eb="3">
      <t>イサオ</t>
    </rPh>
    <rPh sb="4" eb="5">
      <t>メ</t>
    </rPh>
    <rPh sb="6" eb="7">
      <t>ロク</t>
    </rPh>
    <rPh sb="9" eb="13">
      <t>キサイミホン</t>
    </rPh>
    <phoneticPr fontId="1"/>
  </si>
  <si>
    <t>3　原著，症例報告，総説，letterについては2024年版Impact Factor（IF)と，最新のCitation Index</t>
    <rPh sb="2" eb="4">
      <t>ゲンチョ</t>
    </rPh>
    <rPh sb="10" eb="12">
      <t>ソウセツ</t>
    </rPh>
    <rPh sb="28" eb="30">
      <t>ネンバン</t>
    </rPh>
    <rPh sb="29" eb="30">
      <t>バン</t>
    </rPh>
    <rPh sb="49" eb="51">
      <t>サイシン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</si>
</sst>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件&quot;"/>
    <numFmt numFmtId="177" formatCode="yyyy&quot;年&quot;m&quot;月&quot;;@"/>
    <numFmt numFmtId="178" formatCode="&quot;【&quot;@&quot;】&quot;"/>
    <numFmt numFmtId="179" formatCode="General&quot;件&quot;"/>
    <numFmt numFmtId="180" formatCode="0.0_ "/>
    <numFmt numFmtId="181" formatCode="&quot;（　&quot;0.0_ &quot;　）&quot;"/>
    <numFmt numFmtId="182" formatCode="&quot;（　&quot;0_ &quot;　）&quot;"/>
    <numFmt numFmtId="183" formatCode="0_);[Red]\(0\)"/>
  </numFmts>
  <fonts count="20">
    <font>
      <sz val="11"/>
      <name val="ＭＳ Ｐゴシック"/>
      <family val="3"/>
      <charset val="128"/>
    </font>
    <font>
      <sz val="6"/>
      <name val="ＭＳ Ｐゴシック"/>
      <family val="3"/>
      <charset val="128"/>
    </font>
    <font>
      <sz val="10"/>
      <name val="ＭＳ Ｐ明朝"/>
      <family val="1"/>
      <charset val="128"/>
    </font>
    <font>
      <sz val="10"/>
      <name val="平成明朝"/>
      <family val="1"/>
      <charset val="128"/>
    </font>
    <font>
      <sz val="14"/>
      <name val="平成明朝"/>
      <family val="1"/>
      <charset val="128"/>
    </font>
    <font>
      <sz val="11"/>
      <name val="平成明朝"/>
      <family val="1"/>
      <charset val="128"/>
    </font>
    <font>
      <b/>
      <sz val="10"/>
      <name val="平成明朝"/>
      <family val="1"/>
      <charset val="128"/>
    </font>
    <font>
      <sz val="9"/>
      <name val="ＭＳ Ｐゴシック"/>
      <family val="3"/>
      <charset val="128"/>
    </font>
    <font>
      <u/>
      <sz val="9"/>
      <name val="ＭＳ Ｐゴシック"/>
      <family val="3"/>
      <charset val="128"/>
    </font>
    <font>
      <sz val="9"/>
      <color indexed="81"/>
      <name val="ＭＳ Ｐゴシック"/>
      <family val="3"/>
      <charset val="128"/>
    </font>
    <font>
      <sz val="14"/>
      <name val="ＭＳ Ｐゴシック"/>
      <family val="3"/>
      <charset val="128"/>
    </font>
    <font>
      <u/>
      <sz val="11"/>
      <name val="ＭＳ Ｐゴシック"/>
      <family val="3"/>
      <charset val="128"/>
    </font>
    <font>
      <sz val="9"/>
      <color indexed="81"/>
      <name val="MS P ゴシック"/>
      <family val="3"/>
      <charset val="128"/>
    </font>
    <font>
      <b/>
      <sz val="14"/>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Ｐゴシック"/>
      <family val="1"/>
      <charset val="128"/>
    </font>
    <font>
      <sz val="8"/>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diagonalUp="1">
      <left style="thin">
        <color indexed="64"/>
      </left>
      <right style="thick">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n">
        <color indexed="64"/>
      </bottom>
      <diagonal/>
    </border>
    <border diagonalUp="1">
      <left style="thin">
        <color indexed="64"/>
      </left>
      <right style="thick">
        <color indexed="64"/>
      </right>
      <top style="thick">
        <color indexed="64"/>
      </top>
      <bottom style="thin">
        <color indexed="64"/>
      </bottom>
      <diagonal style="thin">
        <color indexed="64"/>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right/>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diagonal/>
    </border>
    <border>
      <left style="thin">
        <color auto="1"/>
      </left>
      <right/>
      <top/>
      <bottom/>
      <diagonal/>
    </border>
    <border>
      <left/>
      <right style="medium">
        <color auto="1"/>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s>
  <cellStyleXfs count="1">
    <xf numFmtId="0" fontId="0" fillId="0" borderId="0"/>
  </cellStyleXfs>
  <cellXfs count="229">
    <xf numFmtId="0" fontId="0" fillId="0" borderId="0" xfId="0"/>
    <xf numFmtId="0" fontId="3" fillId="0" borderId="0" xfId="0" applyFont="1" applyFill="1"/>
    <xf numFmtId="0" fontId="5" fillId="0" borderId="0" xfId="0" applyFont="1" applyFill="1"/>
    <xf numFmtId="0" fontId="6" fillId="0" borderId="0" xfId="0" applyFont="1" applyFill="1"/>
    <xf numFmtId="0" fontId="2" fillId="0" borderId="0" xfId="0" applyFont="1" applyFill="1"/>
    <xf numFmtId="0" fontId="7" fillId="0" borderId="1" xfId="0" applyFont="1" applyBorder="1"/>
    <xf numFmtId="0" fontId="7" fillId="0" borderId="1" xfId="0" applyFont="1" applyBorder="1" applyAlignment="1">
      <alignment wrapText="1"/>
    </xf>
    <xf numFmtId="0" fontId="7" fillId="0" borderId="1" xfId="0" applyFont="1" applyBorder="1" applyAlignment="1">
      <alignment vertical="center"/>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left" vertical="top"/>
    </xf>
    <xf numFmtId="0" fontId="11" fillId="0" borderId="0" xfId="0" applyFont="1"/>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top" wrapText="1"/>
    </xf>
    <xf numFmtId="0" fontId="7" fillId="0" borderId="0" xfId="0" applyFont="1" applyBorder="1" applyAlignment="1">
      <alignment horizontal="left" vertical="top"/>
    </xf>
    <xf numFmtId="0" fontId="7" fillId="2" borderId="1" xfId="0" applyFont="1" applyFill="1" applyBorder="1" applyAlignment="1">
      <alignment wrapText="1"/>
    </xf>
    <xf numFmtId="0" fontId="7" fillId="2" borderId="1" xfId="0" applyFont="1" applyFill="1" applyBorder="1" applyAlignment="1">
      <alignment horizontal="center" vertical="center"/>
    </xf>
    <xf numFmtId="176" fontId="7" fillId="0" borderId="0"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4" xfId="0" applyNumberFormat="1"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vertical="center" wrapText="1"/>
    </xf>
    <xf numFmtId="0" fontId="7" fillId="0" borderId="6" xfId="0" applyFont="1" applyBorder="1" applyAlignment="1">
      <alignment horizontal="center" vertical="center"/>
    </xf>
    <xf numFmtId="0" fontId="8" fillId="0" borderId="1" xfId="0" applyFont="1" applyBorder="1" applyAlignment="1">
      <alignment vertical="top" wrapText="1"/>
    </xf>
    <xf numFmtId="0" fontId="7" fillId="0" borderId="7" xfId="0" applyFont="1" applyBorder="1" applyAlignment="1">
      <alignment horizontal="center" vertical="center"/>
    </xf>
    <xf numFmtId="176" fontId="7" fillId="0" borderId="2" xfId="0" applyNumberFormat="1"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xf>
    <xf numFmtId="0" fontId="7" fillId="2" borderId="1" xfId="0" applyFont="1" applyFill="1" applyBorder="1" applyAlignment="1">
      <alignment horizontal="left" vertical="top" wrapText="1"/>
    </xf>
    <xf numFmtId="0" fontId="0" fillId="0" borderId="0" xfId="0" applyFont="1"/>
    <xf numFmtId="1" fontId="0" fillId="0" borderId="0" xfId="0" quotePrefix="1" applyNumberFormat="1" applyFont="1"/>
    <xf numFmtId="0" fontId="0" fillId="0" borderId="0" xfId="0" applyFont="1" applyBorder="1" applyAlignment="1">
      <alignment horizontal="left" wrapText="1"/>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10" xfId="0" applyFont="1" applyBorder="1" applyAlignment="1">
      <alignment horizontal="center"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xf numFmtId="0" fontId="7" fillId="0" borderId="1" xfId="0" applyFont="1" applyFill="1" applyBorder="1" applyAlignment="1">
      <alignment wrapText="1"/>
    </xf>
    <xf numFmtId="0" fontId="7" fillId="0" borderId="1" xfId="0" applyFont="1" applyFill="1" applyBorder="1" applyAlignment="1">
      <alignment horizontal="left" vertical="top" wrapText="1"/>
    </xf>
    <xf numFmtId="0" fontId="0" fillId="0" borderId="10" xfId="0" applyFont="1" applyFill="1" applyBorder="1" applyAlignment="1">
      <alignment horizontal="center" vertical="center"/>
    </xf>
    <xf numFmtId="0" fontId="7" fillId="0" borderId="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3" fillId="0" borderId="9" xfId="0" applyFont="1" applyBorder="1" applyAlignment="1">
      <alignment horizontal="center" vertical="center"/>
    </xf>
    <xf numFmtId="0" fontId="8" fillId="0" borderId="1" xfId="0" applyFont="1" applyBorder="1" applyAlignment="1">
      <alignment horizontal="left" vertical="top" wrapText="1"/>
    </xf>
    <xf numFmtId="0" fontId="7" fillId="0" borderId="1" xfId="0" applyFont="1" applyFill="1" applyBorder="1" applyAlignment="1">
      <alignment horizontal="left"/>
    </xf>
    <xf numFmtId="0" fontId="0" fillId="0" borderId="0" xfId="0" applyFont="1" applyBorder="1" applyAlignment="1">
      <alignment vertical="top" wrapText="1"/>
    </xf>
    <xf numFmtId="177" fontId="7" fillId="0" borderId="1" xfId="0" applyNumberFormat="1" applyFont="1" applyBorder="1" applyAlignment="1">
      <alignment vertical="center"/>
    </xf>
    <xf numFmtId="177" fontId="0" fillId="0" borderId="0" xfId="0" applyNumberFormat="1" applyFont="1" applyBorder="1" applyAlignment="1">
      <alignment vertical="top" wrapText="1"/>
    </xf>
    <xf numFmtId="0" fontId="0" fillId="0" borderId="0" xfId="0" applyFont="1" applyBorder="1" applyAlignment="1">
      <alignment horizontal="right" vertical="top" wrapText="1"/>
    </xf>
    <xf numFmtId="178" fontId="0" fillId="0" borderId="0" xfId="0" applyNumberFormat="1" applyFont="1"/>
    <xf numFmtId="0" fontId="0" fillId="0" borderId="0" xfId="0" applyFont="1" applyFill="1" applyBorder="1"/>
    <xf numFmtId="179" fontId="7" fillId="0" borderId="1" xfId="0" applyNumberFormat="1" applyFont="1" applyBorder="1" applyAlignment="1">
      <alignment horizontal="center" vertical="center"/>
    </xf>
    <xf numFmtId="180" fontId="7" fillId="0" borderId="14" xfId="0" applyNumberFormat="1" applyFont="1" applyBorder="1" applyAlignment="1">
      <alignment horizontal="center" vertical="center"/>
    </xf>
    <xf numFmtId="180" fontId="7" fillId="0" borderId="2" xfId="0" applyNumberFormat="1" applyFont="1" applyBorder="1" applyAlignment="1">
      <alignment horizontal="center" vertical="center"/>
    </xf>
    <xf numFmtId="180" fontId="7" fillId="0" borderId="15" xfId="0" applyNumberFormat="1" applyFont="1" applyBorder="1" applyAlignment="1">
      <alignment horizontal="center" vertical="center"/>
    </xf>
    <xf numFmtId="180" fontId="7" fillId="0" borderId="1" xfId="0" applyNumberFormat="1" applyFont="1" applyBorder="1" applyAlignment="1">
      <alignment horizontal="center" vertical="center"/>
    </xf>
    <xf numFmtId="179" fontId="7" fillId="0" borderId="4" xfId="0" applyNumberFormat="1" applyFont="1" applyBorder="1" applyAlignment="1">
      <alignment horizontal="center" vertical="center"/>
    </xf>
    <xf numFmtId="177" fontId="0" fillId="0" borderId="0" xfId="0" applyNumberFormat="1" applyFont="1"/>
    <xf numFmtId="177" fontId="7" fillId="0" borderId="1" xfId="0" applyNumberFormat="1" applyFont="1" applyBorder="1" applyAlignment="1">
      <alignment wrapText="1"/>
    </xf>
    <xf numFmtId="177" fontId="7" fillId="0" borderId="1" xfId="0" applyNumberFormat="1" applyFont="1" applyBorder="1" applyAlignment="1">
      <alignment horizontal="right" vertical="center"/>
    </xf>
    <xf numFmtId="0" fontId="13" fillId="0" borderId="0" xfId="0" applyFont="1" applyAlignment="1">
      <alignment horizontal="left" vertical="center"/>
    </xf>
    <xf numFmtId="0" fontId="15"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4" fillId="0" borderId="0" xfId="0" applyFont="1" applyAlignment="1">
      <alignment vertical="center" wrapText="1"/>
    </xf>
    <xf numFmtId="0" fontId="15" fillId="0" borderId="0" xfId="0" applyFont="1" applyAlignment="1">
      <alignment horizontal="center" vertical="center" shrinkToFi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textRotation="255"/>
    </xf>
    <xf numFmtId="0" fontId="15" fillId="0" borderId="50" xfId="0" applyFont="1" applyBorder="1" applyAlignment="1">
      <alignment horizontal="center" vertical="center" wrapText="1"/>
    </xf>
    <xf numFmtId="0" fontId="15" fillId="0" borderId="50" xfId="0" applyFont="1" applyBorder="1" applyAlignment="1">
      <alignment horizontal="center" vertical="center"/>
    </xf>
    <xf numFmtId="0" fontId="15" fillId="0" borderId="16" xfId="0" applyFont="1" applyBorder="1" applyAlignment="1">
      <alignment horizontal="center" vertical="center"/>
    </xf>
    <xf numFmtId="0" fontId="15" fillId="0" borderId="51" xfId="0" applyFont="1" applyBorder="1" applyAlignment="1">
      <alignment horizontal="center" vertical="center" textRotation="255"/>
    </xf>
    <xf numFmtId="0" fontId="15" fillId="0" borderId="52" xfId="0" applyFont="1" applyBorder="1" applyAlignment="1">
      <alignment horizontal="center" vertical="center" wrapText="1"/>
    </xf>
    <xf numFmtId="0" fontId="14" fillId="0" borderId="18" xfId="0" applyFont="1" applyBorder="1" applyAlignment="1">
      <alignment horizontal="left" vertical="center"/>
    </xf>
    <xf numFmtId="177" fontId="0" fillId="0" borderId="13" xfId="0" applyNumberFormat="1" applyFont="1" applyBorder="1"/>
    <xf numFmtId="0" fontId="0" fillId="0" borderId="13" xfId="0" applyNumberFormat="1" applyFont="1" applyBorder="1" applyAlignment="1"/>
    <xf numFmtId="0" fontId="18" fillId="0" borderId="0" xfId="0" applyFont="1" applyFill="1"/>
    <xf numFmtId="0" fontId="0" fillId="0" borderId="1" xfId="0" applyFont="1" applyBorder="1"/>
    <xf numFmtId="0" fontId="7" fillId="0" borderId="30" xfId="0" applyFont="1" applyFill="1" applyBorder="1" applyAlignment="1">
      <alignment wrapText="1"/>
    </xf>
    <xf numFmtId="0" fontId="11" fillId="0" borderId="0" xfId="0" applyFont="1" applyAlignment="1">
      <alignment shrinkToFit="1"/>
    </xf>
    <xf numFmtId="0" fontId="0" fillId="0" borderId="0" xfId="0" applyFont="1" applyAlignment="1">
      <alignment shrinkToFit="1"/>
    </xf>
    <xf numFmtId="0" fontId="7" fillId="0" borderId="1" xfId="0" applyFont="1" applyBorder="1" applyAlignment="1">
      <alignment vertical="center" shrinkToFit="1"/>
    </xf>
    <xf numFmtId="0" fontId="0" fillId="0" borderId="13" xfId="0" applyFont="1" applyBorder="1" applyAlignment="1"/>
    <xf numFmtId="0" fontId="7" fillId="2" borderId="15" xfId="0" applyFont="1" applyFill="1" applyBorder="1" applyAlignment="1">
      <alignment horizontal="center" vertical="center"/>
    </xf>
    <xf numFmtId="0" fontId="14" fillId="0" borderId="0" xfId="0" applyFont="1" applyAlignment="1">
      <alignment vertical="center"/>
    </xf>
    <xf numFmtId="183" fontId="15" fillId="0" borderId="0" xfId="0" applyNumberFormat="1" applyFont="1" applyAlignment="1">
      <alignment vertical="center"/>
    </xf>
    <xf numFmtId="0" fontId="7" fillId="0" borderId="38" xfId="0" applyFont="1" applyBorder="1" applyAlignment="1">
      <alignment vertical="center" shrinkToFit="1"/>
    </xf>
    <xf numFmtId="0" fontId="7" fillId="2" borderId="0" xfId="0" applyFont="1" applyFill="1" applyBorder="1" applyAlignment="1">
      <alignment wrapText="1"/>
    </xf>
    <xf numFmtId="0" fontId="0" fillId="0" borderId="0" xfId="0" applyFont="1" applyBorder="1"/>
    <xf numFmtId="0" fontId="7" fillId="0" borderId="0" xfId="0" applyFont="1" applyFill="1" applyBorder="1" applyAlignment="1">
      <alignment wrapText="1"/>
    </xf>
    <xf numFmtId="179" fontId="7" fillId="0" borderId="14" xfId="0" applyNumberFormat="1" applyFont="1" applyBorder="1" applyAlignment="1">
      <alignment horizontal="center" vertical="center"/>
    </xf>
    <xf numFmtId="0" fontId="7" fillId="0" borderId="38" xfId="0" applyFont="1" applyFill="1" applyBorder="1" applyAlignment="1">
      <alignment shrinkToFit="1"/>
    </xf>
    <xf numFmtId="0" fontId="19" fillId="0" borderId="1" xfId="0" applyFont="1" applyFill="1" applyBorder="1" applyAlignment="1">
      <alignment wrapText="1" shrinkToFit="1"/>
    </xf>
    <xf numFmtId="177" fontId="7" fillId="0" borderId="1" xfId="0" applyNumberFormat="1" applyFont="1" applyFill="1" applyBorder="1" applyAlignment="1">
      <alignment wrapText="1"/>
    </xf>
    <xf numFmtId="0" fontId="7" fillId="0" borderId="1" xfId="0" applyFont="1" applyFill="1" applyBorder="1" applyAlignment="1">
      <alignment shrinkToFit="1"/>
    </xf>
    <xf numFmtId="0" fontId="7" fillId="0" borderId="1" xfId="0" applyFont="1" applyFill="1" applyBorder="1" applyAlignment="1">
      <alignment wrapText="1" shrinkToFit="1"/>
    </xf>
    <xf numFmtId="0" fontId="4" fillId="0" borderId="0" xfId="0" applyFont="1" applyFill="1" applyAlignment="1">
      <alignment horizontal="center" vertical="center"/>
    </xf>
    <xf numFmtId="0" fontId="10" fillId="0" borderId="0" xfId="0" applyFont="1" applyAlignment="1">
      <alignment horizontal="center" vertical="center"/>
    </xf>
    <xf numFmtId="0" fontId="7" fillId="0" borderId="38" xfId="0" applyFont="1" applyFill="1" applyBorder="1" applyAlignment="1">
      <alignment horizontal="left" wrapText="1" shrinkToFit="1"/>
    </xf>
    <xf numFmtId="0" fontId="7" fillId="0" borderId="39" xfId="0" applyFont="1" applyFill="1" applyBorder="1" applyAlignment="1">
      <alignment horizontal="left" wrapText="1" shrinkToFit="1"/>
    </xf>
    <xf numFmtId="0" fontId="7" fillId="0" borderId="38" xfId="0" applyFont="1" applyBorder="1" applyAlignment="1">
      <alignment horizontal="left" vertical="center" shrinkToFit="1"/>
    </xf>
    <xf numFmtId="0" fontId="7" fillId="0" borderId="39" xfId="0" applyFont="1" applyBorder="1" applyAlignment="1">
      <alignment horizontal="left" vertical="center" shrinkToFit="1"/>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38" xfId="0" applyFont="1" applyBorder="1" applyAlignment="1">
      <alignment horizontal="left" shrinkToFit="1"/>
    </xf>
    <xf numFmtId="0" fontId="7" fillId="0" borderId="39" xfId="0" applyFont="1" applyBorder="1" applyAlignment="1">
      <alignment horizontal="left" shrinkToFit="1"/>
    </xf>
    <xf numFmtId="0" fontId="0" fillId="0" borderId="13" xfId="0" applyFont="1" applyBorder="1" applyAlignment="1">
      <alignment horizontal="left" wrapText="1"/>
    </xf>
    <xf numFmtId="0" fontId="7" fillId="0" borderId="38" xfId="0" applyFont="1" applyFill="1" applyBorder="1" applyAlignment="1">
      <alignment horizontal="left" shrinkToFit="1"/>
    </xf>
    <xf numFmtId="0" fontId="7" fillId="0" borderId="39" xfId="0" applyFont="1" applyFill="1" applyBorder="1" applyAlignment="1">
      <alignment horizontal="left" shrinkToFit="1"/>
    </xf>
    <xf numFmtId="0" fontId="14" fillId="0" borderId="0" xfId="0" applyFont="1" applyAlignment="1">
      <alignment horizontal="left" vertical="center"/>
    </xf>
    <xf numFmtId="0" fontId="15" fillId="0" borderId="0" xfId="0" applyFont="1" applyAlignment="1">
      <alignment horizontal="left" vertical="center"/>
    </xf>
    <xf numFmtId="182" fontId="15" fillId="0" borderId="61" xfId="0" applyNumberFormat="1" applyFont="1" applyBorder="1" applyAlignment="1">
      <alignment horizontal="center" vertical="center"/>
    </xf>
    <xf numFmtId="182" fontId="15" fillId="0" borderId="1" xfId="0" applyNumberFormat="1" applyFont="1" applyBorder="1" applyAlignment="1">
      <alignment horizontal="center" vertical="center"/>
    </xf>
    <xf numFmtId="182" fontId="15" fillId="0" borderId="41" xfId="0" applyNumberFormat="1" applyFont="1" applyBorder="1" applyAlignment="1">
      <alignment horizontal="center" vertical="center"/>
    </xf>
    <xf numFmtId="0" fontId="14" fillId="0" borderId="0" xfId="0" applyFont="1" applyAlignment="1">
      <alignment horizontal="left" vertical="center" wrapText="1"/>
    </xf>
    <xf numFmtId="0" fontId="15" fillId="0" borderId="53" xfId="0" applyFont="1" applyBorder="1" applyAlignment="1">
      <alignment horizontal="center" vertical="center" wrapText="1"/>
    </xf>
    <xf numFmtId="0" fontId="15" fillId="0" borderId="21" xfId="0" applyFont="1" applyBorder="1" applyAlignment="1">
      <alignment horizontal="center" vertical="center"/>
    </xf>
    <xf numFmtId="0" fontId="15" fillId="0" borderId="30" xfId="0" applyFont="1" applyBorder="1" applyAlignment="1">
      <alignment horizontal="center" vertical="center" wrapText="1"/>
    </xf>
    <xf numFmtId="0" fontId="15" fillId="0" borderId="31" xfId="0" applyFont="1" applyBorder="1" applyAlignment="1">
      <alignment horizontal="center" vertical="center"/>
    </xf>
    <xf numFmtId="0" fontId="15" fillId="0" borderId="56" xfId="0" applyFont="1" applyBorder="1" applyAlignment="1">
      <alignment horizontal="center" vertical="center"/>
    </xf>
    <xf numFmtId="0" fontId="15" fillId="0" borderId="23"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53"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19" xfId="0" applyFont="1" applyBorder="1" applyAlignment="1">
      <alignment horizontal="center" vertical="center"/>
    </xf>
    <xf numFmtId="183" fontId="15" fillId="0" borderId="59" xfId="0" applyNumberFormat="1" applyFont="1" applyBorder="1" applyAlignment="1">
      <alignment horizontal="center" vertical="center"/>
    </xf>
    <xf numFmtId="183" fontId="15" fillId="0" borderId="32" xfId="0" applyNumberFormat="1" applyFont="1" applyBorder="1" applyAlignment="1">
      <alignment horizontal="center" vertical="center"/>
    </xf>
    <xf numFmtId="183" fontId="15" fillId="0" borderId="33" xfId="0" applyNumberFormat="1" applyFont="1" applyBorder="1" applyAlignment="1">
      <alignment horizontal="center" vertical="center"/>
    </xf>
    <xf numFmtId="182" fontId="15" fillId="0" borderId="64" xfId="0" applyNumberFormat="1" applyFont="1" applyBorder="1" applyAlignment="1">
      <alignment horizontal="center" vertical="center"/>
    </xf>
    <xf numFmtId="182" fontId="15" fillId="0" borderId="65" xfId="0" applyNumberFormat="1" applyFont="1" applyBorder="1" applyAlignment="1">
      <alignment horizontal="center" vertical="center"/>
    </xf>
    <xf numFmtId="182" fontId="15" fillId="0" borderId="66" xfId="0" applyNumberFormat="1" applyFont="1" applyBorder="1" applyAlignment="1">
      <alignment horizontal="center" vertical="center"/>
    </xf>
    <xf numFmtId="0" fontId="15" fillId="0" borderId="51"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8" xfId="0" applyFont="1" applyBorder="1" applyAlignment="1">
      <alignment horizontal="center" vertical="center" wrapText="1"/>
    </xf>
    <xf numFmtId="0" fontId="15" fillId="0" borderId="17" xfId="0" applyFont="1" applyBorder="1" applyAlignment="1">
      <alignment horizontal="center" vertical="center" textRotation="255"/>
    </xf>
    <xf numFmtId="0" fontId="15" fillId="0" borderId="29" xfId="0" applyFont="1" applyBorder="1" applyAlignment="1">
      <alignment horizontal="center" vertical="center" textRotation="255"/>
    </xf>
    <xf numFmtId="0" fontId="15" fillId="0" borderId="60" xfId="0" applyFont="1" applyBorder="1" applyAlignment="1">
      <alignment horizontal="center" vertical="center" textRotation="255"/>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183" fontId="15" fillId="0" borderId="61" xfId="0" applyNumberFormat="1" applyFont="1" applyBorder="1" applyAlignment="1">
      <alignment horizontal="center" vertical="center"/>
    </xf>
    <xf numFmtId="0" fontId="15" fillId="0" borderId="1" xfId="0" applyFont="1" applyBorder="1" applyAlignment="1">
      <alignment horizontal="center" vertical="center"/>
    </xf>
    <xf numFmtId="183" fontId="15" fillId="0" borderId="1" xfId="0" applyNumberFormat="1" applyFont="1" applyBorder="1" applyAlignment="1">
      <alignment horizontal="center" vertical="center"/>
    </xf>
    <xf numFmtId="0" fontId="15" fillId="0" borderId="41" xfId="0" applyFont="1" applyBorder="1" applyAlignment="1">
      <alignment horizontal="center" vertical="center"/>
    </xf>
    <xf numFmtId="182" fontId="15" fillId="0" borderId="64" xfId="0" quotePrefix="1" applyNumberFormat="1" applyFont="1" applyBorder="1" applyAlignment="1">
      <alignment horizontal="center" vertical="center"/>
    </xf>
    <xf numFmtId="0" fontId="15" fillId="0" borderId="65" xfId="0" applyFont="1" applyBorder="1" applyAlignment="1">
      <alignment horizontal="center" vertical="center"/>
    </xf>
    <xf numFmtId="182" fontId="15" fillId="0" borderId="65" xfId="0" quotePrefix="1" applyNumberFormat="1" applyFont="1" applyBorder="1" applyAlignment="1">
      <alignment horizontal="center" vertical="center"/>
    </xf>
    <xf numFmtId="0" fontId="15" fillId="0" borderId="66" xfId="0" applyFont="1" applyBorder="1" applyAlignment="1">
      <alignment horizontal="center" vertical="center"/>
    </xf>
    <xf numFmtId="0" fontId="15" fillId="0" borderId="54" xfId="0" applyFont="1" applyBorder="1" applyAlignment="1">
      <alignment horizontal="center" vertical="center" wrapText="1"/>
    </xf>
    <xf numFmtId="183" fontId="15" fillId="0" borderId="41" xfId="0" applyNumberFormat="1"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180" fontId="15" fillId="0" borderId="36" xfId="0" applyNumberFormat="1" applyFont="1" applyBorder="1" applyAlignment="1">
      <alignment horizontal="center" vertical="center"/>
    </xf>
    <xf numFmtId="0" fontId="15" fillId="0" borderId="37" xfId="0" applyFont="1" applyBorder="1" applyAlignment="1">
      <alignment horizontal="center" vertical="center"/>
    </xf>
    <xf numFmtId="0" fontId="15" fillId="0" borderId="39"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181" fontId="15" fillId="0" borderId="42" xfId="0" applyNumberFormat="1" applyFont="1" applyBorder="1" applyAlignment="1">
      <alignment horizontal="center" vertical="center"/>
    </xf>
    <xf numFmtId="181" fontId="15" fillId="0" borderId="13" xfId="0" applyNumberFormat="1" applyFont="1" applyBorder="1" applyAlignment="1">
      <alignment horizontal="center" vertical="center"/>
    </xf>
    <xf numFmtId="181" fontId="15" fillId="0" borderId="43" xfId="0" applyNumberFormat="1" applyFont="1" applyBorder="1" applyAlignment="1">
      <alignment horizontal="center" vertical="center"/>
    </xf>
    <xf numFmtId="0" fontId="15" fillId="0" borderId="40" xfId="0" applyFont="1" applyBorder="1" applyAlignment="1">
      <alignment horizontal="center" vertical="center"/>
    </xf>
    <xf numFmtId="181" fontId="15" fillId="0" borderId="22" xfId="0" quotePrefix="1" applyNumberFormat="1" applyFont="1" applyBorder="1" applyAlignment="1">
      <alignment horizontal="center" vertical="center"/>
    </xf>
    <xf numFmtId="181" fontId="15" fillId="0" borderId="16" xfId="0" applyNumberFormat="1" applyFont="1" applyBorder="1" applyAlignment="1">
      <alignment horizontal="center" vertical="center"/>
    </xf>
    <xf numFmtId="181" fontId="15" fillId="0" borderId="23" xfId="0" applyNumberFormat="1" applyFont="1" applyBorder="1" applyAlignment="1">
      <alignment horizontal="center" vertical="center"/>
    </xf>
    <xf numFmtId="180" fontId="15" fillId="0" borderId="42" xfId="0" applyNumberFormat="1" applyFont="1" applyBorder="1" applyAlignment="1">
      <alignment horizontal="center" vertical="center"/>
    </xf>
    <xf numFmtId="0" fontId="15" fillId="0" borderId="13" xfId="0" applyFont="1" applyBorder="1" applyAlignment="1">
      <alignment horizontal="center" vertical="center"/>
    </xf>
    <xf numFmtId="180" fontId="15" fillId="0" borderId="34" xfId="0" applyNumberFormat="1" applyFont="1" applyBorder="1" applyAlignment="1">
      <alignment horizontal="center" vertical="center"/>
    </xf>
    <xf numFmtId="0" fontId="15" fillId="0" borderId="43" xfId="0" applyFont="1" applyBorder="1" applyAlignment="1">
      <alignment horizontal="center" vertical="center"/>
    </xf>
    <xf numFmtId="180" fontId="15" fillId="0" borderId="13" xfId="0" applyNumberFormat="1" applyFont="1" applyBorder="1" applyAlignment="1">
      <alignment horizontal="center" vertical="center"/>
    </xf>
    <xf numFmtId="181" fontId="15" fillId="0" borderId="64" xfId="0" applyNumberFormat="1" applyFont="1" applyBorder="1" applyAlignment="1">
      <alignment horizontal="center" vertical="center"/>
    </xf>
    <xf numFmtId="181" fontId="15" fillId="0" borderId="65" xfId="0" applyNumberFormat="1" applyFont="1" applyBorder="1" applyAlignment="1">
      <alignment horizontal="center" vertical="center"/>
    </xf>
    <xf numFmtId="181" fontId="15" fillId="0" borderId="66" xfId="0" applyNumberFormat="1" applyFont="1" applyBorder="1" applyAlignment="1">
      <alignment horizontal="center" vertical="center"/>
    </xf>
    <xf numFmtId="180" fontId="15" fillId="0" borderId="1" xfId="0" applyNumberFormat="1" applyFont="1" applyBorder="1" applyAlignment="1">
      <alignment horizontal="center" vertical="center"/>
    </xf>
    <xf numFmtId="180" fontId="15" fillId="0" borderId="41" xfId="0" applyNumberFormat="1" applyFont="1" applyBorder="1" applyAlignment="1">
      <alignment horizontal="center" vertical="center"/>
    </xf>
    <xf numFmtId="181" fontId="15" fillId="0" borderId="61" xfId="0" applyNumberFormat="1" applyFont="1" applyBorder="1" applyAlignment="1">
      <alignment horizontal="center" vertical="center"/>
    </xf>
    <xf numFmtId="181" fontId="15" fillId="0" borderId="1" xfId="0" applyNumberFormat="1" applyFont="1" applyBorder="1" applyAlignment="1">
      <alignment horizontal="center" vertical="center"/>
    </xf>
    <xf numFmtId="181" fontId="15" fillId="0" borderId="38" xfId="0" applyNumberFormat="1" applyFont="1" applyBorder="1" applyAlignment="1">
      <alignment horizontal="center" vertical="center"/>
    </xf>
    <xf numFmtId="181" fontId="15" fillId="0" borderId="37" xfId="0" applyNumberFormat="1" applyFont="1" applyBorder="1" applyAlignment="1">
      <alignment horizontal="center" vertical="center"/>
    </xf>
    <xf numFmtId="181" fontId="15" fillId="0" borderId="39" xfId="0" applyNumberFormat="1" applyFont="1" applyBorder="1" applyAlignment="1">
      <alignment horizontal="center" vertical="center"/>
    </xf>
    <xf numFmtId="181" fontId="15" fillId="0" borderId="40" xfId="0" applyNumberFormat="1" applyFont="1" applyBorder="1" applyAlignment="1">
      <alignment horizontal="center" vertical="center"/>
    </xf>
    <xf numFmtId="0" fontId="15" fillId="0" borderId="9" xfId="0" applyFont="1" applyBorder="1" applyAlignment="1">
      <alignment horizontal="center" vertical="center"/>
    </xf>
    <xf numFmtId="0" fontId="15" fillId="0" borderId="16" xfId="0" applyFont="1" applyBorder="1" applyAlignment="1">
      <alignment horizontal="center" vertical="center"/>
    </xf>
    <xf numFmtId="180" fontId="15" fillId="0" borderId="61" xfId="0" applyNumberFormat="1" applyFont="1" applyBorder="1" applyAlignment="1">
      <alignment horizontal="center" vertical="center"/>
    </xf>
    <xf numFmtId="0" fontId="15" fillId="0" borderId="9" xfId="0" applyFont="1" applyBorder="1" applyAlignment="1">
      <alignment horizontal="center" vertical="center" wrapText="1"/>
    </xf>
    <xf numFmtId="180" fontId="15" fillId="0" borderId="59" xfId="0" applyNumberFormat="1" applyFont="1" applyBorder="1" applyAlignment="1">
      <alignment horizontal="center" vertical="center"/>
    </xf>
    <xf numFmtId="180" fontId="15" fillId="0" borderId="32" xfId="0" applyNumberFormat="1" applyFont="1" applyBorder="1" applyAlignment="1">
      <alignment horizontal="center" vertical="center"/>
    </xf>
    <xf numFmtId="180" fontId="15" fillId="0" borderId="33" xfId="0" applyNumberFormat="1" applyFont="1" applyBorder="1" applyAlignment="1">
      <alignment horizontal="center" vertical="center"/>
    </xf>
    <xf numFmtId="181" fontId="15" fillId="0" borderId="62" xfId="0" applyNumberFormat="1" applyFont="1" applyBorder="1" applyAlignment="1">
      <alignment horizontal="center" vertical="center"/>
    </xf>
    <xf numFmtId="181" fontId="15" fillId="0" borderId="15" xfId="0" applyNumberFormat="1" applyFont="1" applyBorder="1" applyAlignment="1">
      <alignment horizontal="center" vertical="center"/>
    </xf>
    <xf numFmtId="181" fontId="15" fillId="0" borderId="54" xfId="0" applyNumberFormat="1" applyFont="1" applyBorder="1" applyAlignment="1">
      <alignment horizontal="center" vertical="center"/>
    </xf>
    <xf numFmtId="181" fontId="15" fillId="0" borderId="9" xfId="0" applyNumberFormat="1" applyFont="1" applyBorder="1" applyAlignment="1">
      <alignment horizontal="center" vertical="center"/>
    </xf>
    <xf numFmtId="181" fontId="15" fillId="0" borderId="63" xfId="0" applyNumberFormat="1" applyFont="1" applyBorder="1" applyAlignment="1">
      <alignment horizontal="center" vertical="center"/>
    </xf>
    <xf numFmtId="181" fontId="15" fillId="0" borderId="55" xfId="0" applyNumberFormat="1" applyFont="1" applyBorder="1" applyAlignment="1">
      <alignment horizontal="center" vertical="center"/>
    </xf>
    <xf numFmtId="0" fontId="13" fillId="0" borderId="0" xfId="0" applyFont="1" applyAlignment="1">
      <alignment horizontal="center" vertical="center"/>
    </xf>
    <xf numFmtId="0" fontId="15" fillId="0" borderId="16" xfId="0" applyFont="1" applyBorder="1" applyAlignment="1">
      <alignment horizontal="right"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2" xfId="0" applyFont="1" applyBorder="1" applyAlignment="1">
      <alignment horizontal="center" vertical="center"/>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177" fontId="0" fillId="0" borderId="0" xfId="0" applyNumberFormat="1" applyFont="1" applyBorder="1" applyAlignment="1">
      <alignment horizontal="center" vertical="top"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view="pageBreakPreview" zoomScale="145" zoomScaleNormal="145" zoomScaleSheetLayoutView="145" workbookViewId="0"/>
  </sheetViews>
  <sheetFormatPr defaultColWidth="11" defaultRowHeight="13.5"/>
  <cols>
    <col min="1" max="8" width="11" style="2" customWidth="1"/>
    <col min="9" max="16384" width="11" style="2"/>
  </cols>
  <sheetData>
    <row r="1" spans="1:8" s="1" customFormat="1" ht="15.75" customHeight="1">
      <c r="A1" s="1" t="s">
        <v>4</v>
      </c>
    </row>
    <row r="2" spans="1:8" ht="15.75" customHeight="1"/>
    <row r="3" spans="1:8" ht="12" customHeight="1">
      <c r="A3" s="110" t="s">
        <v>3</v>
      </c>
      <c r="B3" s="110"/>
      <c r="C3" s="110"/>
      <c r="D3" s="110"/>
      <c r="E3" s="110"/>
      <c r="F3" s="110"/>
      <c r="G3" s="110"/>
      <c r="H3" s="110"/>
    </row>
    <row r="4" spans="1:8" ht="12" customHeight="1">
      <c r="A4" s="110"/>
      <c r="B4" s="110"/>
      <c r="C4" s="110"/>
      <c r="D4" s="110"/>
      <c r="E4" s="110"/>
      <c r="F4" s="110"/>
      <c r="G4" s="110"/>
      <c r="H4" s="110"/>
    </row>
    <row r="5" spans="1:8" ht="15.75" customHeight="1"/>
    <row r="6" spans="1:8" s="1" customFormat="1" ht="15.75" customHeight="1">
      <c r="A6" s="1" t="s">
        <v>55</v>
      </c>
    </row>
    <row r="7" spans="1:8" s="1" customFormat="1" ht="15.75" customHeight="1"/>
    <row r="8" spans="1:8" s="1" customFormat="1" ht="15.75" customHeight="1">
      <c r="A8" s="1" t="s">
        <v>58</v>
      </c>
    </row>
    <row r="9" spans="1:8" s="1" customFormat="1" ht="15.75" customHeight="1">
      <c r="A9" s="1" t="s">
        <v>56</v>
      </c>
    </row>
    <row r="10" spans="1:8" s="1" customFormat="1" ht="15.75" customHeight="1"/>
    <row r="11" spans="1:8" s="1" customFormat="1" ht="15.75" customHeight="1">
      <c r="A11" s="1" t="s">
        <v>1</v>
      </c>
    </row>
    <row r="12" spans="1:8" s="1" customFormat="1" ht="15.75" customHeight="1">
      <c r="A12" s="1" t="s">
        <v>32</v>
      </c>
    </row>
    <row r="13" spans="1:8" s="1" customFormat="1" ht="15.75" customHeight="1">
      <c r="A13" s="1" t="s">
        <v>68</v>
      </c>
    </row>
    <row r="14" spans="1:8" s="1" customFormat="1" ht="15.75" customHeight="1">
      <c r="A14" s="1" t="s">
        <v>41</v>
      </c>
    </row>
    <row r="15" spans="1:8" s="1" customFormat="1" ht="15.75" customHeight="1">
      <c r="A15" s="1" t="s">
        <v>2</v>
      </c>
    </row>
    <row r="16" spans="1:8" s="1" customFormat="1" ht="15.75" customHeight="1"/>
    <row r="17" spans="1:1" s="1" customFormat="1" ht="15.75" customHeight="1">
      <c r="A17" s="1" t="s">
        <v>142</v>
      </c>
    </row>
    <row r="18" spans="1:1" s="1" customFormat="1" ht="15.75" customHeight="1">
      <c r="A18" s="1" t="s">
        <v>54</v>
      </c>
    </row>
    <row r="19" spans="1:1" s="1" customFormat="1" ht="15.75" customHeight="1"/>
    <row r="20" spans="1:1" s="1" customFormat="1" ht="15.75" customHeight="1">
      <c r="A20" s="1" t="s">
        <v>50</v>
      </c>
    </row>
    <row r="21" spans="1:1" s="1" customFormat="1" ht="15.75" customHeight="1"/>
    <row r="22" spans="1:1" s="1" customFormat="1" ht="15.75" customHeight="1">
      <c r="A22" s="1" t="s">
        <v>37</v>
      </c>
    </row>
    <row r="23" spans="1:1" s="1" customFormat="1" ht="15.75" customHeight="1"/>
    <row r="24" spans="1:1" s="1" customFormat="1" ht="15.75" customHeight="1">
      <c r="A24" s="1" t="s">
        <v>45</v>
      </c>
    </row>
    <row r="25" spans="1:1" s="1" customFormat="1" ht="15.75" customHeight="1">
      <c r="A25" s="1" t="s">
        <v>59</v>
      </c>
    </row>
    <row r="26" spans="1:1" s="1" customFormat="1" ht="15.75" customHeight="1"/>
    <row r="27" spans="1:1" s="1" customFormat="1" ht="15.75" customHeight="1">
      <c r="A27" s="1" t="s">
        <v>0</v>
      </c>
    </row>
    <row r="28" spans="1:1" s="1" customFormat="1" ht="15.75" customHeight="1"/>
    <row r="29" spans="1:1" s="1" customFormat="1" ht="15.75" customHeight="1">
      <c r="A29" s="1" t="s">
        <v>69</v>
      </c>
    </row>
    <row r="30" spans="1:1" s="1" customFormat="1" ht="15.75" customHeight="1"/>
    <row r="31" spans="1:1" s="1" customFormat="1" ht="15.75" customHeight="1">
      <c r="A31" s="1" t="s">
        <v>70</v>
      </c>
    </row>
    <row r="32" spans="1:1" s="1" customFormat="1" ht="15.75" customHeight="1">
      <c r="A32" s="1" t="s">
        <v>71</v>
      </c>
    </row>
    <row r="33" spans="1:8" s="1" customFormat="1" ht="15.75" customHeight="1">
      <c r="A33" s="1" t="s">
        <v>57</v>
      </c>
    </row>
    <row r="34" spans="1:8" s="1" customFormat="1" ht="15.75" customHeight="1"/>
    <row r="35" spans="1:8" s="1" customFormat="1" ht="15.75" customHeight="1">
      <c r="A35" s="1" t="s">
        <v>72</v>
      </c>
    </row>
    <row r="36" spans="1:8" s="1" customFormat="1" ht="15.75" customHeight="1">
      <c r="A36" s="1" t="s">
        <v>38</v>
      </c>
    </row>
    <row r="37" spans="1:8" s="1" customFormat="1" ht="15.75" customHeight="1">
      <c r="A37" s="3"/>
    </row>
    <row r="38" spans="1:8" s="1" customFormat="1" ht="15.75" customHeight="1">
      <c r="A38" s="90" t="s">
        <v>119</v>
      </c>
    </row>
    <row r="39" spans="1:8" s="1" customFormat="1" ht="15.75" customHeight="1">
      <c r="A39" s="1" t="s">
        <v>120</v>
      </c>
    </row>
    <row r="40" spans="1:8" s="1" customFormat="1" ht="15.75" customHeight="1"/>
    <row r="41" spans="1:8" s="1" customFormat="1" ht="15.75" customHeight="1"/>
    <row r="42" spans="1:8" s="1" customFormat="1" ht="6.75" customHeight="1"/>
    <row r="43" spans="1:8" s="1" customFormat="1" ht="15.75" customHeight="1"/>
    <row r="44" spans="1:8" s="1" customFormat="1" ht="15.75" customHeight="1"/>
    <row r="45" spans="1:8" s="1" customFormat="1" ht="9.75" customHeight="1"/>
    <row r="46" spans="1:8" s="1" customFormat="1" ht="15.75" customHeight="1">
      <c r="A46" s="4"/>
      <c r="B46" s="4"/>
      <c r="C46" s="4"/>
      <c r="D46" s="4"/>
      <c r="E46" s="4"/>
      <c r="F46" s="4"/>
      <c r="G46" s="4"/>
      <c r="H46" s="4"/>
    </row>
    <row r="47" spans="1:8" s="1" customFormat="1" ht="15.75" customHeight="1">
      <c r="A47" s="4"/>
      <c r="B47" s="4"/>
      <c r="C47" s="4"/>
      <c r="D47" s="4"/>
      <c r="E47" s="4"/>
      <c r="F47" s="4"/>
      <c r="G47" s="4"/>
      <c r="H47" s="4"/>
    </row>
    <row r="48" spans="1:8" s="1" customFormat="1" ht="15.75" customHeight="1">
      <c r="A48" s="4"/>
      <c r="B48" s="4"/>
      <c r="C48" s="4"/>
      <c r="D48" s="4"/>
      <c r="E48" s="4"/>
      <c r="F48" s="4"/>
      <c r="G48" s="4"/>
      <c r="H48" s="4"/>
    </row>
    <row r="49" spans="1:8" s="1" customFormat="1" ht="9.75" customHeight="1"/>
    <row r="50" spans="1:8" s="1" customFormat="1" ht="15.75" customHeight="1"/>
    <row r="51" spans="1:8" s="1" customFormat="1" ht="15.75" customHeight="1"/>
    <row r="52" spans="1:8" s="1" customFormat="1" ht="15.75" customHeight="1"/>
    <row r="53" spans="1:8" s="1" customFormat="1" ht="9.75" customHeight="1"/>
    <row r="54" spans="1:8" s="1" customFormat="1" ht="15.75" customHeight="1"/>
    <row r="55" spans="1:8" s="1" customFormat="1" ht="15.75" customHeight="1"/>
    <row r="56" spans="1:8" s="1" customFormat="1" ht="15.75" customHeight="1"/>
    <row r="57" spans="1:8" s="1" customFormat="1" ht="15.75" customHeight="1"/>
    <row r="58" spans="1:8" s="1" customFormat="1" ht="15.75" customHeight="1"/>
    <row r="59" spans="1:8" s="1" customFormat="1" ht="15.75" customHeight="1">
      <c r="A59" s="4"/>
      <c r="B59" s="4"/>
      <c r="C59" s="4"/>
      <c r="D59" s="4"/>
      <c r="E59" s="4"/>
      <c r="F59" s="4"/>
      <c r="G59" s="4"/>
      <c r="H59" s="4"/>
    </row>
    <row r="60" spans="1:8" s="1" customFormat="1" ht="15.75" customHeight="1">
      <c r="A60" s="4"/>
      <c r="B60" s="4"/>
      <c r="C60" s="4"/>
      <c r="D60" s="4"/>
      <c r="E60" s="4"/>
      <c r="F60" s="4"/>
      <c r="G60" s="4"/>
      <c r="H60" s="4"/>
    </row>
    <row r="61" spans="1:8" s="1" customFormat="1" ht="9.75" customHeight="1"/>
    <row r="62" spans="1:8" s="1" customFormat="1" ht="15.75" customHeight="1"/>
    <row r="63" spans="1:8" s="1" customFormat="1" ht="15.75" customHeight="1"/>
    <row r="64" spans="1:8" s="1" customFormat="1" ht="15.75" customHeight="1"/>
    <row r="65" spans="1:8" s="1" customFormat="1" ht="15.75" customHeight="1"/>
    <row r="66" spans="1:8" s="1" customFormat="1" ht="15.75" customHeight="1"/>
    <row r="67" spans="1:8" s="1" customFormat="1" ht="15.75" customHeight="1"/>
    <row r="68" spans="1:8" s="1" customFormat="1" ht="8.25" customHeight="1"/>
    <row r="69" spans="1:8" s="1" customFormat="1" ht="15.75" customHeight="1"/>
    <row r="70" spans="1:8" s="1" customFormat="1" ht="15.75" customHeight="1">
      <c r="A70" s="4"/>
      <c r="B70" s="4"/>
      <c r="C70" s="4"/>
      <c r="D70" s="4"/>
      <c r="E70" s="4"/>
      <c r="F70" s="4"/>
      <c r="G70" s="4"/>
      <c r="H70" s="4"/>
    </row>
    <row r="71" spans="1:8" s="1" customFormat="1" ht="15.75" customHeight="1">
      <c r="A71" s="4"/>
      <c r="B71" s="4"/>
      <c r="C71" s="4"/>
      <c r="D71" s="4"/>
      <c r="E71" s="4"/>
      <c r="F71" s="4"/>
      <c r="G71" s="4"/>
      <c r="H71" s="4"/>
    </row>
    <row r="72" spans="1:8" s="1" customFormat="1" ht="15.75" customHeight="1">
      <c r="A72" s="4"/>
      <c r="B72" s="4"/>
      <c r="C72" s="4"/>
      <c r="D72" s="4"/>
      <c r="E72" s="4"/>
      <c r="F72" s="4"/>
      <c r="G72" s="4"/>
      <c r="H72" s="4"/>
    </row>
  </sheetData>
  <mergeCells count="1">
    <mergeCell ref="A3:H4"/>
  </mergeCells>
  <phoneticPr fontId="1"/>
  <pageMargins left="0.78740157480314965" right="0.70866141732283472" top="0.55118110236220474" bottom="0.19685039370078741" header="0.51181102362204722" footer="0.31496062992125984"/>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view="pageBreakPreview" zoomScaleNormal="100" zoomScaleSheetLayoutView="100" workbookViewId="0">
      <pane ySplit="2" topLeftCell="A3" activePane="bottomLeft" state="frozen"/>
      <selection activeCell="E5" sqref="E5"/>
      <selection pane="bottomLeft" sqref="A1:M1"/>
    </sheetView>
  </sheetViews>
  <sheetFormatPr defaultRowHeight="13.5"/>
  <cols>
    <col min="1" max="3" width="7.5" style="35" customWidth="1"/>
    <col min="4" max="4" width="8.25" style="35" customWidth="1"/>
    <col min="5" max="5" width="7.375" style="35" customWidth="1"/>
    <col min="6" max="6" width="13" style="35" customWidth="1"/>
    <col min="7" max="7" width="23.625" style="35" customWidth="1"/>
    <col min="8" max="8" width="27.625" style="35" customWidth="1"/>
    <col min="9" max="9" width="8.75" style="35" bestFit="1" customWidth="1"/>
    <col min="10" max="10" width="15.375" style="35" customWidth="1"/>
    <col min="11" max="11" width="11.125" style="35" customWidth="1"/>
    <col min="12" max="12" width="6.375" style="35" customWidth="1"/>
    <col min="13" max="13" width="8.375" style="35" customWidth="1"/>
    <col min="14" max="14" width="14.25" style="35" customWidth="1"/>
    <col min="15" max="16384" width="9" style="35"/>
  </cols>
  <sheetData>
    <row r="1" spans="1:18" ht="26.25" customHeight="1">
      <c r="A1" s="111" t="s">
        <v>141</v>
      </c>
      <c r="B1" s="111"/>
      <c r="C1" s="111"/>
      <c r="D1" s="111"/>
      <c r="E1" s="111"/>
      <c r="F1" s="111"/>
      <c r="G1" s="111"/>
      <c r="H1" s="111"/>
      <c r="I1" s="111"/>
      <c r="J1" s="111"/>
      <c r="K1" s="111"/>
      <c r="L1" s="111"/>
      <c r="M1" s="111"/>
    </row>
    <row r="2" spans="1:18" ht="18.75" customHeight="1">
      <c r="A2" s="13" t="s">
        <v>14</v>
      </c>
      <c r="B2" s="13"/>
      <c r="C2" s="13"/>
      <c r="H2" s="54"/>
      <c r="I2" s="54"/>
      <c r="J2" s="57" t="s">
        <v>75</v>
      </c>
      <c r="K2" s="56">
        <v>44348</v>
      </c>
      <c r="L2" s="56" t="s">
        <v>76</v>
      </c>
      <c r="M2" s="54"/>
      <c r="N2" s="36"/>
    </row>
    <row r="3" spans="1:18" ht="6.75" customHeight="1">
      <c r="A3" s="13"/>
      <c r="B3" s="13"/>
      <c r="C3" s="13"/>
      <c r="I3" s="37"/>
      <c r="J3" s="37"/>
      <c r="K3" s="37"/>
      <c r="L3" s="37"/>
      <c r="M3" s="37"/>
      <c r="N3" s="36"/>
    </row>
    <row r="4" spans="1:18" ht="78" customHeight="1">
      <c r="A4" s="58" t="s">
        <v>73</v>
      </c>
      <c r="I4" s="120"/>
      <c r="J4" s="120"/>
      <c r="K4" s="120"/>
      <c r="L4" s="120"/>
      <c r="M4" s="120"/>
    </row>
    <row r="5" spans="1:18" ht="58.5" customHeight="1">
      <c r="A5" s="6" t="s">
        <v>5</v>
      </c>
      <c r="B5" s="112" t="s">
        <v>77</v>
      </c>
      <c r="C5" s="113"/>
      <c r="D5" s="6" t="s">
        <v>74</v>
      </c>
      <c r="E5" s="6" t="s">
        <v>9</v>
      </c>
      <c r="F5" s="6" t="s">
        <v>26</v>
      </c>
      <c r="G5" s="6" t="s">
        <v>24</v>
      </c>
      <c r="H5" s="6" t="s">
        <v>23</v>
      </c>
      <c r="I5" s="6" t="s">
        <v>51</v>
      </c>
      <c r="J5" s="6" t="s">
        <v>52</v>
      </c>
      <c r="K5" s="6" t="s">
        <v>53</v>
      </c>
      <c r="L5" s="6" t="s">
        <v>46</v>
      </c>
      <c r="M5" s="6" t="s">
        <v>7</v>
      </c>
      <c r="N5" s="46" t="s">
        <v>125</v>
      </c>
    </row>
    <row r="6" spans="1:18" ht="58.5" customHeight="1">
      <c r="A6" s="7">
        <v>1</v>
      </c>
      <c r="B6" s="114" t="s">
        <v>73</v>
      </c>
      <c r="C6" s="115"/>
      <c r="D6" s="55">
        <v>44743</v>
      </c>
      <c r="E6" s="26"/>
      <c r="F6" s="28" t="s">
        <v>60</v>
      </c>
      <c r="G6" s="9" t="s">
        <v>61</v>
      </c>
      <c r="H6" s="9" t="s">
        <v>62</v>
      </c>
      <c r="I6" s="10">
        <v>0</v>
      </c>
      <c r="J6" s="10"/>
      <c r="K6" s="10"/>
      <c r="L6" s="10">
        <v>0</v>
      </c>
      <c r="M6" s="10"/>
      <c r="N6" s="91" t="str">
        <f>IF(A6="","エラーチェック(コピーして使用してください)",
IF(B6="","種別(B列)を入力してください",
IF(D6="","発表年月を入れてください",IF(OR(ISNUMBER(D6)=FALSE,D6&lt;10000),"発表年を2026/1/1形式で入力してください",
IF(COUNTA(I6:K6)=0,"①～③(H～J列)のどれかにIF値を入力してください",
IF(COUNTA(I6:K6)&gt;1,"①～③(H～J列)に複数のIF値が入力されています",
IF(L6="","CI値(K列)を入力してください","エラーなし")))))))</f>
        <v>エラーなし</v>
      </c>
    </row>
    <row r="7" spans="1:18" ht="14.25" thickBot="1">
      <c r="A7" s="7">
        <v>2</v>
      </c>
      <c r="B7" s="114" t="s">
        <v>73</v>
      </c>
      <c r="C7" s="115"/>
      <c r="D7" s="11" t="s">
        <v>11</v>
      </c>
      <c r="E7" s="7"/>
      <c r="F7" s="5" t="s">
        <v>11</v>
      </c>
      <c r="G7" s="5" t="s">
        <v>28</v>
      </c>
      <c r="H7" s="5" t="s">
        <v>29</v>
      </c>
      <c r="I7" s="10"/>
      <c r="J7" s="10"/>
      <c r="K7" s="10"/>
      <c r="L7" s="10"/>
      <c r="M7" s="10"/>
      <c r="N7" s="91" t="str">
        <f>IF(A7="","エラーチェック(コピーして使用してください)",
IF(B7="","種別(B列)を入力してください",
IF(D7="","発表年月を入れてください",IF(OR(ISNUMBER(D7)=FALSE,D7&lt;10000),"発表年を2026/1/1形式で入力してください",
IF(COUNTA(I7:K7)=0,"①～③(H～J列)のどれかにIF値を入力してください",
IF(COUNTA(I7:K7)&gt;1,"①～③(H～J列)に複数のIF値が入力されています",
IF(L7="","CI値(K列)を入力してください","エラーなし")))))))</f>
        <v>発表年を2026/1/1形式で入力してください</v>
      </c>
    </row>
    <row r="8" spans="1:18" ht="27.75" thickTop="1">
      <c r="G8" s="51"/>
      <c r="H8" s="40" t="s">
        <v>47</v>
      </c>
      <c r="I8" s="61">
        <f>SUMIFS(I:I,$B:$B,$A$4)</f>
        <v>0</v>
      </c>
      <c r="J8" s="61">
        <f t="shared" ref="J8:K8" si="0">SUMIFS(J:J,$B:$B,$A$4)</f>
        <v>0</v>
      </c>
      <c r="K8" s="61">
        <f t="shared" si="0"/>
        <v>0</v>
      </c>
      <c r="L8" s="22">
        <f>SUMIFS(L:L,$B:$B,$A$4)</f>
        <v>0</v>
      </c>
    </row>
    <row r="9" spans="1:18" ht="54.75" customHeight="1">
      <c r="G9" s="39"/>
      <c r="H9" s="41" t="str">
        <f>"Impact Factor及び" &amp; CHAR(10) &amp; "Citation Index" &amp; CHAR(10) &amp; "過去5年（" &amp; TEXT($K$2, "yyyy年m月") &amp; "以降）計"</f>
        <v>Impact Factor及び
Citation Index
過去5年（2021年6月以降）計</v>
      </c>
      <c r="I9" s="63">
        <f>SUMIFS(I:I,$B:$B,$A$4,$D:$D,"&gt;="&amp;$K$2)</f>
        <v>0</v>
      </c>
      <c r="J9" s="63">
        <f t="shared" ref="J9:K9" si="1">SUMIFS(J:J,$B:$B,$A$4,$D:$D,"&gt;="&amp;$K$2)</f>
        <v>0</v>
      </c>
      <c r="K9" s="63">
        <f t="shared" si="1"/>
        <v>0</v>
      </c>
      <c r="L9" s="29">
        <f>SUMIFS(L:L,$B:$B,$A$4,$D:$D,"&gt;="&amp;$K$2)</f>
        <v>0</v>
      </c>
    </row>
    <row r="10" spans="1:18">
      <c r="G10" s="39"/>
      <c r="H10" s="42" t="s">
        <v>22</v>
      </c>
      <c r="I10" s="60">
        <f>COUNTIFS($B:$B,$A$4,I:I,"&lt;&gt;")</f>
        <v>1</v>
      </c>
      <c r="J10" s="60">
        <f t="shared" ref="J10:K10" si="2">COUNTIFS($B:$B,$A$4,J:J,"&lt;&gt;")</f>
        <v>0</v>
      </c>
      <c r="K10" s="60">
        <f t="shared" si="2"/>
        <v>0</v>
      </c>
      <c r="L10" s="25"/>
    </row>
    <row r="11" spans="1:18" ht="27.75" thickBot="1">
      <c r="G11" s="39"/>
      <c r="H11" s="43" t="str">
        <f>"件数過去5年" &amp; CHAR(10) &amp; "（" &amp; TEXT($K$2, "yyyy年m月") &amp; "以降）計"</f>
        <v>件数過去5年
（2021年6月以降）計</v>
      </c>
      <c r="I11" s="65">
        <f>COUNTIFS($B:$B,$A$4,I:I,"&lt;&gt;",$D:$D,"&gt;="&amp;$K$2)</f>
        <v>1</v>
      </c>
      <c r="J11" s="65">
        <f t="shared" ref="J11:K11" si="3">COUNTIFS($B:$B,$A$4,J:J,"&lt;&gt;",$D:$D,"&gt;="&amp;$K$2)</f>
        <v>0</v>
      </c>
      <c r="K11" s="65">
        <f t="shared" si="3"/>
        <v>0</v>
      </c>
      <c r="L11" s="27"/>
    </row>
    <row r="12" spans="1:18" ht="6.75" customHeight="1" thickTop="1">
      <c r="G12" s="39"/>
      <c r="H12" s="44"/>
      <c r="I12" s="14"/>
      <c r="J12" s="14"/>
      <c r="K12" s="14"/>
      <c r="L12" s="14"/>
    </row>
    <row r="13" spans="1:18">
      <c r="A13" s="35" t="s">
        <v>15</v>
      </c>
      <c r="H13" s="45"/>
    </row>
    <row r="14" spans="1:18" ht="59.25" customHeight="1">
      <c r="A14" s="6" t="s">
        <v>5</v>
      </c>
      <c r="B14" s="108" t="s">
        <v>77</v>
      </c>
      <c r="C14" s="109" t="s">
        <v>138</v>
      </c>
      <c r="D14" s="6" t="s">
        <v>74</v>
      </c>
      <c r="E14" s="6" t="s">
        <v>9</v>
      </c>
      <c r="F14" s="6" t="s">
        <v>26</v>
      </c>
      <c r="G14" s="6" t="s">
        <v>8</v>
      </c>
      <c r="H14" s="46" t="s">
        <v>23</v>
      </c>
      <c r="I14" s="18" t="s">
        <v>51</v>
      </c>
      <c r="J14" s="18" t="s">
        <v>52</v>
      </c>
      <c r="K14" s="18" t="s">
        <v>53</v>
      </c>
      <c r="L14" s="18" t="s">
        <v>46</v>
      </c>
      <c r="M14" s="6" t="s">
        <v>7</v>
      </c>
      <c r="O14" s="101"/>
      <c r="P14" s="101" t="s">
        <v>127</v>
      </c>
      <c r="Q14" s="101" t="s">
        <v>137</v>
      </c>
      <c r="R14" s="101" t="s">
        <v>128</v>
      </c>
    </row>
    <row r="15" spans="1:18" ht="22.5">
      <c r="A15" s="7">
        <v>1</v>
      </c>
      <c r="B15" s="95" t="s">
        <v>82</v>
      </c>
      <c r="C15" s="95" t="s">
        <v>127</v>
      </c>
      <c r="D15" s="55">
        <v>44197</v>
      </c>
      <c r="E15" s="8"/>
      <c r="F15" s="8" t="s">
        <v>25</v>
      </c>
      <c r="G15" s="9" t="s">
        <v>27</v>
      </c>
      <c r="H15" s="47" t="s">
        <v>40</v>
      </c>
      <c r="I15" s="19"/>
      <c r="J15" s="19"/>
      <c r="K15" s="19"/>
      <c r="L15" s="19"/>
      <c r="M15" s="5"/>
    </row>
    <row r="16" spans="1:18" ht="14.25" thickBot="1">
      <c r="A16" s="7">
        <v>2</v>
      </c>
      <c r="B16" s="95" t="s">
        <v>82</v>
      </c>
      <c r="C16" s="95" t="s">
        <v>137</v>
      </c>
      <c r="D16" s="32" t="s">
        <v>11</v>
      </c>
      <c r="E16" s="32"/>
      <c r="F16" s="33" t="s">
        <v>11</v>
      </c>
      <c r="G16" s="33" t="s">
        <v>11</v>
      </c>
      <c r="H16" s="47" t="s">
        <v>29</v>
      </c>
      <c r="I16" s="19"/>
      <c r="J16" s="19"/>
      <c r="K16" s="19"/>
      <c r="L16" s="19"/>
      <c r="M16" s="12"/>
    </row>
    <row r="17" spans="1:18" ht="14.25" thickTop="1">
      <c r="G17" s="39"/>
      <c r="H17" s="48" t="s">
        <v>22</v>
      </c>
      <c r="I17" s="30"/>
      <c r="J17" s="30"/>
      <c r="K17" s="30"/>
      <c r="L17" s="31"/>
    </row>
    <row r="18" spans="1:18" ht="27.75" thickBot="1">
      <c r="G18" s="39"/>
      <c r="H18" s="43" t="str">
        <f>"件数過去5年" &amp; CHAR(10) &amp; "（" &amp; TEXT($K$2, "yyyy年m月") &amp; "以降）計"</f>
        <v>件数過去5年
（2021年6月以降）計</v>
      </c>
      <c r="I18" s="24"/>
      <c r="J18" s="24"/>
      <c r="K18" s="24"/>
      <c r="L18" s="27"/>
    </row>
    <row r="19" spans="1:18" ht="7.5" customHeight="1" thickTop="1">
      <c r="G19" s="39"/>
      <c r="H19" s="44"/>
      <c r="I19" s="14"/>
      <c r="J19" s="14"/>
      <c r="K19" s="14"/>
      <c r="L19" s="14"/>
    </row>
    <row r="20" spans="1:18">
      <c r="A20" s="35" t="s">
        <v>10</v>
      </c>
      <c r="H20" s="45"/>
    </row>
    <row r="21" spans="1:18" ht="60" customHeight="1">
      <c r="A21" s="6" t="s">
        <v>5</v>
      </c>
      <c r="B21" s="112" t="s">
        <v>77</v>
      </c>
      <c r="C21" s="113"/>
      <c r="D21" s="6" t="s">
        <v>6</v>
      </c>
      <c r="E21" s="6" t="s">
        <v>9</v>
      </c>
      <c r="F21" s="6" t="s">
        <v>26</v>
      </c>
      <c r="G21" s="6" t="s">
        <v>8</v>
      </c>
      <c r="H21" s="46" t="s">
        <v>42</v>
      </c>
      <c r="I21" s="6" t="s">
        <v>51</v>
      </c>
      <c r="J21" s="6" t="s">
        <v>52</v>
      </c>
      <c r="K21" s="6" t="s">
        <v>53</v>
      </c>
      <c r="L21" s="6" t="s">
        <v>46</v>
      </c>
      <c r="M21" s="6" t="s">
        <v>7</v>
      </c>
    </row>
    <row r="22" spans="1:18" ht="46.5" customHeight="1">
      <c r="A22" s="7">
        <v>1</v>
      </c>
      <c r="B22" s="116" t="s">
        <v>140</v>
      </c>
      <c r="C22" s="117"/>
      <c r="D22" s="7">
        <v>2022</v>
      </c>
      <c r="E22" s="26" t="s">
        <v>30</v>
      </c>
      <c r="F22" s="8" t="s">
        <v>63</v>
      </c>
      <c r="G22" s="9" t="s">
        <v>64</v>
      </c>
      <c r="H22" s="47" t="s">
        <v>65</v>
      </c>
      <c r="I22" s="10">
        <v>2.3079999999999998</v>
      </c>
      <c r="J22" s="10"/>
      <c r="K22" s="10"/>
      <c r="L22" s="10">
        <v>110</v>
      </c>
      <c r="M22" s="12" t="s">
        <v>12</v>
      </c>
    </row>
    <row r="23" spans="1:18" ht="14.25" thickBot="1">
      <c r="A23" s="7">
        <v>2</v>
      </c>
      <c r="B23" s="116" t="s">
        <v>140</v>
      </c>
      <c r="C23" s="117"/>
      <c r="D23" s="11" t="s">
        <v>11</v>
      </c>
      <c r="E23" s="32"/>
      <c r="F23" s="32" t="s">
        <v>11</v>
      </c>
      <c r="G23" s="32" t="s">
        <v>11</v>
      </c>
      <c r="H23" s="49" t="s">
        <v>29</v>
      </c>
      <c r="I23" s="10"/>
      <c r="J23" s="10"/>
      <c r="K23" s="10"/>
      <c r="L23" s="10"/>
      <c r="M23" s="12"/>
    </row>
    <row r="24" spans="1:18" ht="27.75" thickTop="1">
      <c r="A24" s="15"/>
      <c r="B24" s="15"/>
      <c r="C24" s="15"/>
      <c r="D24" s="15"/>
      <c r="E24" s="16"/>
      <c r="F24" s="16"/>
      <c r="G24" s="38"/>
      <c r="H24" s="50" t="s">
        <v>47</v>
      </c>
      <c r="I24" s="21"/>
      <c r="J24" s="21"/>
      <c r="K24" s="21"/>
      <c r="L24" s="22"/>
      <c r="M24" s="17"/>
    </row>
    <row r="25" spans="1:18" ht="54.75" customHeight="1">
      <c r="G25" s="39"/>
      <c r="H25" s="41" t="str">
        <f>"Impact Factor及び" &amp; CHAR(10) &amp; "Citation Index" &amp; CHAR(10) &amp; "過去5年（" &amp; TEXT($K$2, "yyyy年m月") &amp; "以降）計"</f>
        <v>Impact Factor及び
Citation Index
過去5年（2021年6月以降）計</v>
      </c>
      <c r="I25" s="10"/>
      <c r="J25" s="10"/>
      <c r="K25" s="10"/>
      <c r="L25" s="29"/>
    </row>
    <row r="26" spans="1:18">
      <c r="G26" s="39"/>
      <c r="H26" s="42" t="s">
        <v>22</v>
      </c>
      <c r="I26" s="23"/>
      <c r="J26" s="23"/>
      <c r="K26" s="23"/>
      <c r="L26" s="25"/>
    </row>
    <row r="27" spans="1:18" ht="27.75" thickBot="1">
      <c r="G27" s="39"/>
      <c r="H27" s="43" t="str">
        <f>"件数過去5年" &amp; CHAR(10) &amp; "（" &amp; TEXT($K$2, "yyyy年m月") &amp; "以降）計"</f>
        <v>件数過去5年
（2021年6月以降）計</v>
      </c>
      <c r="I27" s="24"/>
      <c r="J27" s="24"/>
      <c r="K27" s="24"/>
      <c r="L27" s="27"/>
    </row>
    <row r="28" spans="1:18" ht="8.25" customHeight="1" thickTop="1">
      <c r="H28" s="45"/>
    </row>
    <row r="29" spans="1:18">
      <c r="A29" s="35" t="s">
        <v>16</v>
      </c>
      <c r="H29" s="45"/>
    </row>
    <row r="30" spans="1:18" ht="72.75" customHeight="1">
      <c r="A30" s="6" t="s">
        <v>5</v>
      </c>
      <c r="B30" s="105" t="s">
        <v>77</v>
      </c>
      <c r="C30" s="106" t="s">
        <v>130</v>
      </c>
      <c r="D30" s="6" t="s">
        <v>6</v>
      </c>
      <c r="E30" s="6" t="s">
        <v>9</v>
      </c>
      <c r="F30" s="6" t="s">
        <v>26</v>
      </c>
      <c r="G30" s="6" t="s">
        <v>8</v>
      </c>
      <c r="H30" s="46" t="s">
        <v>43</v>
      </c>
      <c r="I30" s="18" t="s">
        <v>51</v>
      </c>
      <c r="J30" s="18" t="s">
        <v>52</v>
      </c>
      <c r="K30" s="18" t="s">
        <v>53</v>
      </c>
      <c r="L30" s="18" t="s">
        <v>46</v>
      </c>
      <c r="M30" s="6" t="s">
        <v>7</v>
      </c>
      <c r="P30" s="101" t="s">
        <v>132</v>
      </c>
      <c r="Q30" s="101" t="s">
        <v>134</v>
      </c>
      <c r="R30" s="101" t="s">
        <v>135</v>
      </c>
    </row>
    <row r="31" spans="1:18" ht="22.5">
      <c r="A31" s="7">
        <v>1</v>
      </c>
      <c r="B31" s="95" t="s">
        <v>83</v>
      </c>
      <c r="C31" s="95" t="s">
        <v>131</v>
      </c>
      <c r="D31" s="7">
        <v>2022</v>
      </c>
      <c r="E31" s="8"/>
      <c r="F31" s="8" t="s">
        <v>44</v>
      </c>
      <c r="G31" s="9" t="s">
        <v>31</v>
      </c>
      <c r="H31" s="47" t="s">
        <v>39</v>
      </c>
      <c r="I31" s="19"/>
      <c r="J31" s="19"/>
      <c r="K31" s="19"/>
      <c r="L31" s="19"/>
      <c r="M31" s="5"/>
    </row>
    <row r="32" spans="1:18" ht="14.25" thickBot="1">
      <c r="A32" s="7">
        <v>2</v>
      </c>
      <c r="B32" s="95" t="s">
        <v>83</v>
      </c>
      <c r="C32" s="95" t="s">
        <v>129</v>
      </c>
      <c r="D32" s="32" t="s">
        <v>11</v>
      </c>
      <c r="E32" s="32"/>
      <c r="F32" s="33" t="s">
        <v>11</v>
      </c>
      <c r="G32" s="33" t="s">
        <v>11</v>
      </c>
      <c r="H32" s="47" t="s">
        <v>29</v>
      </c>
      <c r="I32" s="19"/>
      <c r="J32" s="19"/>
      <c r="K32" s="19"/>
      <c r="L32" s="19"/>
      <c r="M32" s="12"/>
    </row>
    <row r="33" spans="1:13" ht="14.25" thickTop="1">
      <c r="H33" s="48" t="s">
        <v>22</v>
      </c>
      <c r="I33" s="30"/>
      <c r="J33" s="30"/>
      <c r="K33" s="30"/>
      <c r="L33" s="31"/>
    </row>
    <row r="34" spans="1:13" ht="27.75" thickBot="1">
      <c r="H34" s="43" t="str">
        <f>"件数過去5年" &amp; CHAR(10) &amp; "（" &amp; TEXT($K$2, "yyyy年m月") &amp; "以降）計"</f>
        <v>件数過去5年
（2021年6月以降）計</v>
      </c>
      <c r="I34" s="24"/>
      <c r="J34" s="24"/>
      <c r="K34" s="24"/>
      <c r="L34" s="27"/>
    </row>
    <row r="35" spans="1:13" ht="8.25" customHeight="1" thickTop="1"/>
    <row r="36" spans="1:13">
      <c r="A36" s="35" t="s">
        <v>17</v>
      </c>
    </row>
    <row r="37" spans="1:13" ht="22.5">
      <c r="A37" s="6" t="s">
        <v>5</v>
      </c>
      <c r="B37" s="118" t="s">
        <v>77</v>
      </c>
      <c r="C37" s="119"/>
      <c r="D37" s="6" t="s">
        <v>6</v>
      </c>
      <c r="E37" s="6" t="s">
        <v>19</v>
      </c>
      <c r="F37" s="6" t="s">
        <v>20</v>
      </c>
      <c r="G37" s="6" t="s">
        <v>35</v>
      </c>
      <c r="H37" s="18"/>
      <c r="I37" s="18"/>
      <c r="J37" s="18"/>
      <c r="K37" s="18"/>
      <c r="L37" s="18"/>
      <c r="M37" s="6" t="s">
        <v>7</v>
      </c>
    </row>
    <row r="38" spans="1:13" ht="70.5" customHeight="1">
      <c r="A38" s="7">
        <v>1</v>
      </c>
      <c r="B38" s="114" t="s">
        <v>122</v>
      </c>
      <c r="C38" s="115"/>
      <c r="D38" s="7">
        <v>2022</v>
      </c>
      <c r="E38" s="8" t="s">
        <v>36</v>
      </c>
      <c r="F38" s="28" t="s">
        <v>66</v>
      </c>
      <c r="G38" s="9" t="s">
        <v>67</v>
      </c>
      <c r="H38" s="34"/>
      <c r="I38" s="19"/>
      <c r="J38" s="19"/>
      <c r="K38" s="19"/>
      <c r="L38" s="19"/>
      <c r="M38" s="5"/>
    </row>
    <row r="39" spans="1:13">
      <c r="A39" s="7">
        <v>2</v>
      </c>
      <c r="B39" s="114" t="s">
        <v>122</v>
      </c>
      <c r="C39" s="115"/>
      <c r="D39" s="7"/>
      <c r="E39" s="8"/>
      <c r="F39" s="8"/>
      <c r="G39" s="9"/>
      <c r="H39" s="34"/>
      <c r="I39" s="19"/>
      <c r="J39" s="19"/>
      <c r="K39" s="19"/>
      <c r="L39" s="19"/>
      <c r="M39" s="12"/>
    </row>
    <row r="40" spans="1:13" ht="6.75" customHeight="1"/>
    <row r="41" spans="1:13">
      <c r="A41" s="35" t="s">
        <v>18</v>
      </c>
    </row>
    <row r="42" spans="1:13" ht="22.5">
      <c r="A42" s="6" t="s">
        <v>5</v>
      </c>
      <c r="B42" s="118" t="s">
        <v>77</v>
      </c>
      <c r="C42" s="119"/>
      <c r="D42" s="6" t="s">
        <v>6</v>
      </c>
      <c r="E42" s="6" t="s">
        <v>19</v>
      </c>
      <c r="F42" s="6" t="s">
        <v>20</v>
      </c>
      <c r="G42" s="6" t="s">
        <v>21</v>
      </c>
      <c r="H42" s="18"/>
      <c r="I42" s="18"/>
      <c r="J42" s="18"/>
      <c r="K42" s="18"/>
      <c r="L42" s="18"/>
      <c r="M42" s="6" t="s">
        <v>7</v>
      </c>
    </row>
    <row r="43" spans="1:13" ht="27.75" customHeight="1">
      <c r="A43" s="7">
        <v>1</v>
      </c>
      <c r="B43" s="114" t="s">
        <v>123</v>
      </c>
      <c r="C43" s="115"/>
      <c r="D43" s="7">
        <v>2022</v>
      </c>
      <c r="E43" s="8" t="s">
        <v>34</v>
      </c>
      <c r="F43" s="8" t="s">
        <v>25</v>
      </c>
      <c r="G43" s="9" t="s">
        <v>33</v>
      </c>
      <c r="H43" s="34"/>
      <c r="I43" s="19"/>
      <c r="J43" s="19"/>
      <c r="K43" s="19"/>
      <c r="L43" s="19"/>
      <c r="M43" s="5"/>
    </row>
    <row r="44" spans="1:13">
      <c r="A44" s="7">
        <v>2</v>
      </c>
      <c r="B44" s="114" t="s">
        <v>123</v>
      </c>
      <c r="C44" s="115"/>
      <c r="D44" s="7"/>
      <c r="E44" s="8"/>
      <c r="F44" s="8"/>
      <c r="G44" s="9"/>
      <c r="H44" s="34"/>
      <c r="I44" s="19"/>
      <c r="J44" s="19"/>
      <c r="K44" s="19"/>
      <c r="L44" s="19"/>
      <c r="M44" s="12"/>
    </row>
  </sheetData>
  <mergeCells count="14">
    <mergeCell ref="B39:C39"/>
    <mergeCell ref="B42:C42"/>
    <mergeCell ref="B43:C43"/>
    <mergeCell ref="B44:C44"/>
    <mergeCell ref="B22:C22"/>
    <mergeCell ref="B23:C23"/>
    <mergeCell ref="B37:C37"/>
    <mergeCell ref="I4:M4"/>
    <mergeCell ref="B38:C38"/>
    <mergeCell ref="A1:M1"/>
    <mergeCell ref="B5:C5"/>
    <mergeCell ref="B6:C6"/>
    <mergeCell ref="B7:C7"/>
    <mergeCell ref="B21:C21"/>
  </mergeCells>
  <phoneticPr fontId="1"/>
  <dataValidations count="2">
    <dataValidation type="list" allowBlank="1" showInputMessage="1" showErrorMessage="1" sqref="C15:C16" xr:uid="{0A0C0DB9-B63B-4FA8-ADA0-79C278B5BECD}">
      <formula1>$P$14:$R$14</formula1>
    </dataValidation>
    <dataValidation type="list" allowBlank="1" showInputMessage="1" showErrorMessage="1" sqref="C31:C32" xr:uid="{EEC90C7E-8CE5-40CD-8DF5-35EED97FBC44}">
      <formula1>$P$30:$R$30</formula1>
    </dataValidation>
  </dataValidations>
  <pageMargins left="0.51181102362204722" right="0.31496062992125984" top="0.55118110236220474" bottom="0.55118110236220474" header="0.31496062992125984" footer="0.31496062992125984"/>
  <pageSetup paperSize="9" scale="63" orientation="portrait" cellComments="asDisplayed" r:id="rId1"/>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3"/>
  <sheetViews>
    <sheetView tabSelected="1" view="pageBreakPreview" zoomScaleNormal="100" zoomScaleSheetLayoutView="100" workbookViewId="0">
      <pane ySplit="3" topLeftCell="A4" activePane="bottomLeft" state="frozen"/>
      <selection activeCell="B2" sqref="B2:M2"/>
      <selection pane="bottomLeft" activeCell="B3" sqref="B3"/>
    </sheetView>
  </sheetViews>
  <sheetFormatPr defaultRowHeight="13.5" outlineLevelCol="1"/>
  <cols>
    <col min="1" max="1" width="7.5" style="35" customWidth="1"/>
    <col min="2" max="2" width="6" style="94" customWidth="1" outlineLevel="1"/>
    <col min="3" max="3" width="7.75" style="94" customWidth="1" outlineLevel="1"/>
    <col min="4" max="4" width="8.25" style="66" bestFit="1" customWidth="1"/>
    <col min="5" max="5" width="7.5" style="35" customWidth="1"/>
    <col min="6" max="6" width="13.75" style="35" customWidth="1"/>
    <col min="7" max="7" width="21.875" style="35" customWidth="1"/>
    <col min="8" max="8" width="27.125" style="35" customWidth="1"/>
    <col min="9" max="9" width="8.75" style="35" bestFit="1" customWidth="1"/>
    <col min="10" max="10" width="14.375" style="35" bestFit="1" customWidth="1"/>
    <col min="11" max="11" width="11.25" style="35" customWidth="1"/>
    <col min="12" max="12" width="7.375" style="35" customWidth="1"/>
    <col min="13" max="13" width="9" style="35"/>
    <col min="14" max="14" width="15" style="35" customWidth="1"/>
    <col min="15" max="15" width="5.75" style="35" customWidth="1"/>
    <col min="16" max="18" width="5.875" style="35" customWidth="1"/>
    <col min="19" max="16384" width="9" style="35"/>
  </cols>
  <sheetData>
    <row r="1" spans="1:16" ht="16.5" customHeight="1">
      <c r="A1" s="123" t="s">
        <v>124</v>
      </c>
      <c r="B1" s="124"/>
      <c r="C1" s="124"/>
      <c r="D1" s="124"/>
      <c r="E1" s="124"/>
      <c r="F1" s="124"/>
      <c r="G1" s="124"/>
      <c r="H1" s="124"/>
      <c r="I1" s="124"/>
      <c r="J1" s="124"/>
      <c r="K1" s="124"/>
      <c r="L1" s="124"/>
      <c r="M1" s="124"/>
    </row>
    <row r="2" spans="1:16" ht="26.25" customHeight="1">
      <c r="A2" s="111" t="s">
        <v>13</v>
      </c>
      <c r="B2" s="111"/>
      <c r="C2" s="111"/>
      <c r="D2" s="111"/>
      <c r="E2" s="111"/>
      <c r="F2" s="111"/>
      <c r="G2" s="111"/>
      <c r="H2" s="111"/>
      <c r="I2" s="111"/>
      <c r="J2" s="111"/>
      <c r="K2" s="111"/>
      <c r="L2" s="111"/>
      <c r="M2" s="111"/>
    </row>
    <row r="3" spans="1:16" ht="18.75" customHeight="1">
      <c r="A3" s="89" t="s">
        <v>118</v>
      </c>
      <c r="B3" s="96" t="s">
        <v>139</v>
      </c>
      <c r="C3" s="96"/>
      <c r="D3" s="88"/>
      <c r="H3" s="54"/>
      <c r="I3" s="54"/>
      <c r="J3" s="57" t="s">
        <v>75</v>
      </c>
      <c r="K3" s="228">
        <v>44348</v>
      </c>
      <c r="L3" s="56" t="s">
        <v>76</v>
      </c>
      <c r="M3" s="54"/>
      <c r="N3" s="36"/>
      <c r="O3" s="36"/>
    </row>
    <row r="4" spans="1:16" ht="7.5" customHeight="1">
      <c r="A4" s="13"/>
      <c r="B4" s="93"/>
      <c r="C4" s="93"/>
      <c r="I4" s="37"/>
      <c r="J4" s="37"/>
      <c r="K4" s="37"/>
      <c r="L4" s="37"/>
      <c r="M4" s="37"/>
      <c r="N4" s="36"/>
      <c r="O4" s="36"/>
    </row>
    <row r="5" spans="1:16">
      <c r="A5" s="58" t="s">
        <v>73</v>
      </c>
      <c r="I5" s="120"/>
      <c r="J5" s="120"/>
      <c r="K5" s="120"/>
      <c r="L5" s="120"/>
      <c r="M5" s="120"/>
    </row>
    <row r="6" spans="1:16" ht="63.75" customHeight="1">
      <c r="A6" s="6" t="s">
        <v>5</v>
      </c>
      <c r="B6" s="112" t="s">
        <v>77</v>
      </c>
      <c r="C6" s="113"/>
      <c r="D6" s="107" t="s">
        <v>74</v>
      </c>
      <c r="E6" s="6" t="s">
        <v>9</v>
      </c>
      <c r="F6" s="6" t="s">
        <v>26</v>
      </c>
      <c r="G6" s="6" t="s">
        <v>24</v>
      </c>
      <c r="H6" s="6" t="s">
        <v>23</v>
      </c>
      <c r="I6" s="6" t="s">
        <v>51</v>
      </c>
      <c r="J6" s="6" t="s">
        <v>52</v>
      </c>
      <c r="K6" s="6" t="s">
        <v>53</v>
      </c>
      <c r="L6" s="6" t="s">
        <v>46</v>
      </c>
      <c r="M6" s="6" t="s">
        <v>7</v>
      </c>
      <c r="N6" s="46" t="s">
        <v>125</v>
      </c>
      <c r="O6" s="92"/>
      <c r="P6" s="103"/>
    </row>
    <row r="7" spans="1:16">
      <c r="A7" s="7">
        <v>1</v>
      </c>
      <c r="B7" s="114" t="s">
        <v>73</v>
      </c>
      <c r="C7" s="115"/>
      <c r="D7" s="55"/>
      <c r="E7" s="26"/>
      <c r="F7" s="52"/>
      <c r="G7" s="9"/>
      <c r="H7" s="9"/>
      <c r="I7" s="64"/>
      <c r="J7" s="64"/>
      <c r="K7" s="64"/>
      <c r="L7" s="10"/>
      <c r="M7" s="10"/>
      <c r="N7" s="91" t="str">
        <f>IF(A7="","エラーチェック(コピーして使用してください)",
IF(B7="","種別(B列)を入力してください",
IF(D7="","発表年月(D列)を入れてください",IF(OR(ISNUMBER(D7)=FALSE,D7&lt;10000),"発表年を2026/1/1形式で入力してください",
IF(COUNTA(I7:K7)=0,"①～③(I～K列)のどれかにIF値を入力してください",
IF(COUNTA(I7:K7)&gt;1,"①～③(I～K列)に複数のIF値が入力されています",
IF(L7="","CI値(L列)を入力してください","エラーなし")))))))</f>
        <v>発表年月(D列)を入れてください</v>
      </c>
      <c r="O7" s="102"/>
    </row>
    <row r="8" spans="1:16" ht="14.25" thickBot="1">
      <c r="A8" s="7">
        <v>2</v>
      </c>
      <c r="B8" s="114" t="s">
        <v>73</v>
      </c>
      <c r="C8" s="115"/>
      <c r="D8" s="55"/>
      <c r="E8" s="26"/>
      <c r="F8" s="52"/>
      <c r="G8" s="9"/>
      <c r="H8" s="9"/>
      <c r="I8" s="64"/>
      <c r="J8" s="64"/>
      <c r="K8" s="64"/>
      <c r="L8" s="10"/>
      <c r="M8" s="10"/>
      <c r="N8" s="91" t="str">
        <f>IF(A8="","エラーチェック(コピーして使用してください)",
IF(B8="","種別(B列)を入力してください",
IF(D8="","発表年月(D列)を入れてください",IF(OR(ISNUMBER(D8)=FALSE,D8&lt;10000),"発表年を2026/1/1形式で入力してください",
IF(COUNTA(I8:K8)=0,"①～③(I～K列)のどれかにIF値を入力してください",
IF(COUNTA(I8:K8)&gt;1,"①～③(I～K列)に複数のIF値が入力されています",
IF(L8="","CI値(L列)を入力してください","エラーなし")))))))</f>
        <v>発表年月(D列)を入れてください</v>
      </c>
      <c r="O8" s="102"/>
    </row>
    <row r="9" spans="1:16" ht="40.5" customHeight="1" thickTop="1">
      <c r="G9" s="51"/>
      <c r="H9" s="40" t="s">
        <v>47</v>
      </c>
      <c r="I9" s="61">
        <f>SUMIFS(I:I,$B:$B,$A$5)</f>
        <v>0</v>
      </c>
      <c r="J9" s="62">
        <f>SUMIFS(J:J,$B:$B,$A$5)</f>
        <v>0</v>
      </c>
      <c r="K9" s="62">
        <f>SUMIFS(K:K,$B:$B,$A$5)</f>
        <v>0</v>
      </c>
      <c r="L9" s="22">
        <f>SUMIFS(L:L,$B:$B,$A$5)</f>
        <v>0</v>
      </c>
      <c r="P9" s="59"/>
    </row>
    <row r="10" spans="1:16" ht="54.75" customHeight="1">
      <c r="G10" s="39"/>
      <c r="H10" s="41" t="str">
        <f>"Impact Factor及び" &amp; CHAR(10) &amp; "Citation Index" &amp; CHAR(10) &amp; "過去5年（" &amp; TEXT($K$3, "yyyy年m月") &amp; "以降）計"</f>
        <v>Impact Factor及び
Citation Index
過去5年（2021年6月以降）計</v>
      </c>
      <c r="I10" s="63">
        <f>SUMIFS(I:I,$B:$B,$A$5,$D:$D,"&gt;="&amp;$K$3)</f>
        <v>0</v>
      </c>
      <c r="J10" s="64">
        <f>SUMIFS(J:J,$B:$B,$A$5,$D:$D,"&gt;="&amp;$K$3)</f>
        <v>0</v>
      </c>
      <c r="K10" s="64">
        <f>SUMIFS(K:K,$B:$B,$A$5,$D:$D,"&gt;="&amp;$K$3)</f>
        <v>0</v>
      </c>
      <c r="L10" s="29">
        <f>SUMIFS(L:L,$B:$B,$A$5,$D:$D,"&gt;="&amp;$K$3)</f>
        <v>0</v>
      </c>
    </row>
    <row r="11" spans="1:16">
      <c r="G11" s="39"/>
      <c r="H11" s="42" t="s">
        <v>22</v>
      </c>
      <c r="I11" s="60">
        <f>COUNTIFS($B:$B,$A$5,I:I,"&lt;&gt;")</f>
        <v>0</v>
      </c>
      <c r="J11" s="60">
        <f>COUNTIFS($B:$B,$A$5,J:J,"&lt;&gt;")</f>
        <v>0</v>
      </c>
      <c r="K11" s="60">
        <f>COUNTIFS($B:$B,$A$5,K:K,"&lt;&gt;")</f>
        <v>0</v>
      </c>
      <c r="L11" s="25"/>
    </row>
    <row r="12" spans="1:16" ht="27.75" thickBot="1">
      <c r="G12" s="39"/>
      <c r="H12" s="43" t="str">
        <f>"件数過去5年" &amp; CHAR(10) &amp; "（" &amp; TEXT($K$3, "yyyy年m月") &amp; "以降）計"</f>
        <v>件数過去5年
（2021年6月以降）計</v>
      </c>
      <c r="I12" s="65">
        <f>COUNTIFS($B:$B,$A$5,I:I,"&lt;&gt;",$D:$D,"&gt;="&amp;$K$3)</f>
        <v>0</v>
      </c>
      <c r="J12" s="65">
        <f>COUNTIFS($B:$B,$A$5,J:J,"&lt;&gt;",$D:$D,"&gt;="&amp;$K$3)</f>
        <v>0</v>
      </c>
      <c r="K12" s="65">
        <f>COUNTIFS($B:$B,$A$5,K:K,"&lt;&gt;",$D:$D,"&gt;="&amp;$K$3)</f>
        <v>0</v>
      </c>
      <c r="L12" s="27"/>
    </row>
    <row r="13" spans="1:16" ht="6" customHeight="1" thickTop="1">
      <c r="G13" s="39"/>
      <c r="H13" s="44"/>
      <c r="I13" s="14"/>
      <c r="J13" s="14"/>
      <c r="K13" s="14"/>
      <c r="L13" s="14"/>
    </row>
    <row r="14" spans="1:16">
      <c r="A14" s="58" t="s">
        <v>78</v>
      </c>
      <c r="H14" s="45"/>
      <c r="I14" s="120"/>
      <c r="J14" s="120"/>
      <c r="K14" s="120"/>
      <c r="L14" s="120"/>
      <c r="M14" s="120"/>
    </row>
    <row r="15" spans="1:16" ht="60.75" customHeight="1">
      <c r="A15" s="6" t="s">
        <v>5</v>
      </c>
      <c r="B15" s="112" t="s">
        <v>77</v>
      </c>
      <c r="C15" s="113"/>
      <c r="D15" s="107" t="s">
        <v>74</v>
      </c>
      <c r="E15" s="6" t="s">
        <v>9</v>
      </c>
      <c r="F15" s="6" t="s">
        <v>26</v>
      </c>
      <c r="G15" s="6" t="s">
        <v>24</v>
      </c>
      <c r="H15" s="46" t="s">
        <v>48</v>
      </c>
      <c r="I15" s="6" t="s">
        <v>51</v>
      </c>
      <c r="J15" s="6" t="s">
        <v>52</v>
      </c>
      <c r="K15" s="6" t="s">
        <v>53</v>
      </c>
      <c r="L15" s="6" t="s">
        <v>46</v>
      </c>
      <c r="M15" s="6" t="s">
        <v>7</v>
      </c>
      <c r="N15" s="46" t="s">
        <v>125</v>
      </c>
      <c r="O15" s="103"/>
    </row>
    <row r="16" spans="1:16">
      <c r="A16" s="7">
        <v>1</v>
      </c>
      <c r="B16" s="114" t="s">
        <v>78</v>
      </c>
      <c r="C16" s="115"/>
      <c r="D16" s="55"/>
      <c r="E16" s="26"/>
      <c r="F16" s="52"/>
      <c r="G16" s="9"/>
      <c r="H16" s="47"/>
      <c r="I16" s="64"/>
      <c r="J16" s="64"/>
      <c r="K16" s="64"/>
      <c r="L16" s="10"/>
      <c r="M16" s="10"/>
      <c r="N16" s="91" t="str">
        <f t="shared" ref="N16:N17" si="0">IF(A16="","エラーチェック(コピーして使用してください)",
IF(B16="","種別(B列)を入力してください",
IF(D16="","発表年月(D列)を入れてください",IF(OR(ISNUMBER(D16)=FALSE,D16&lt;10000),"発表年を2026/1/1形式で入力してください",
IF(COUNTA(I16:K16)=0,"①～③(I～K列)のどれかにIF値を入力してください",
IF(COUNTA(I16:K16)&gt;1,"①～③(I～K列)に複数のIF値が入力されています",
IF(L16="","CI値(L列)を入力してください","エラーなし")))))))</f>
        <v>発表年月(D列)を入れてください</v>
      </c>
      <c r="O16" s="102"/>
    </row>
    <row r="17" spans="1:15" ht="14.25" thickBot="1">
      <c r="A17" s="7">
        <v>2</v>
      </c>
      <c r="B17" s="114" t="s">
        <v>78</v>
      </c>
      <c r="C17" s="115"/>
      <c r="D17" s="55"/>
      <c r="E17" s="7"/>
      <c r="F17" s="33"/>
      <c r="G17" s="33"/>
      <c r="H17" s="53"/>
      <c r="I17" s="64"/>
      <c r="J17" s="64"/>
      <c r="K17" s="64"/>
      <c r="L17" s="10"/>
      <c r="M17" s="10"/>
      <c r="N17" s="91" t="str">
        <f t="shared" si="0"/>
        <v>発表年月(D列)を入れてください</v>
      </c>
      <c r="O17" s="102"/>
    </row>
    <row r="18" spans="1:15" ht="40.5" customHeight="1" thickTop="1">
      <c r="G18" s="38"/>
      <c r="H18" s="40" t="s">
        <v>47</v>
      </c>
      <c r="I18" s="61">
        <f>SUMIFS(I:I,$B:$B,$A$14)</f>
        <v>0</v>
      </c>
      <c r="J18" s="61">
        <f>SUMIFS(J:J,$B:$B,$A$14)</f>
        <v>0</v>
      </c>
      <c r="K18" s="61">
        <f>SUMIFS(K:K,$B:$B,$A$14)</f>
        <v>0</v>
      </c>
      <c r="L18" s="22">
        <f>SUMIFS(L:L,$B:$B,$A$14)</f>
        <v>0</v>
      </c>
    </row>
    <row r="19" spans="1:15" ht="54.75" customHeight="1">
      <c r="G19" s="39"/>
      <c r="H19" s="41" t="str">
        <f>"Impact Factor及び" &amp; CHAR(10) &amp; "Citation Index" &amp; CHAR(10) &amp; "過去5年（" &amp; TEXT($K$3, "yyyy年m月") &amp; "以降）計"</f>
        <v>Impact Factor及び
Citation Index
過去5年（2021年6月以降）計</v>
      </c>
      <c r="I19" s="63">
        <f>SUMIFS(I:I,$B:$B,$A$14,$D:$D,"&gt;="&amp;$K$3)</f>
        <v>0</v>
      </c>
      <c r="J19" s="63">
        <f>SUMIFS(J:J,$B:$B,$A$14,$D:$D,"&gt;="&amp;$K$3)</f>
        <v>0</v>
      </c>
      <c r="K19" s="63">
        <f>SUMIFS(K:K,$B:$B,$A$14,$D:$D,"&gt;="&amp;$K$3)</f>
        <v>0</v>
      </c>
      <c r="L19" s="29">
        <f>SUMIFS(L:L,$B:$B,$A$14,$D:$D,"&gt;="&amp;$K$3)</f>
        <v>0</v>
      </c>
    </row>
    <row r="20" spans="1:15">
      <c r="G20" s="39"/>
      <c r="H20" s="42" t="s">
        <v>22</v>
      </c>
      <c r="I20" s="60">
        <f>COUNTIFS($B:$B,$A$14,I:I,"&lt;&gt;")</f>
        <v>0</v>
      </c>
      <c r="J20" s="60">
        <f>COUNTIFS($B:$B,$A$14,J:J,"&lt;&gt;")</f>
        <v>0</v>
      </c>
      <c r="K20" s="60">
        <f>COUNTIFS($B:$B,$A$14,K:K,"&lt;&gt;")</f>
        <v>0</v>
      </c>
      <c r="L20" s="25"/>
    </row>
    <row r="21" spans="1:15" ht="27.75" thickBot="1">
      <c r="G21" s="39"/>
      <c r="H21" s="43" t="str">
        <f>"件数過去5年" &amp; CHAR(10) &amp; "（" &amp; TEXT($K$3, "yyyy年m月") &amp; "以降）計"</f>
        <v>件数過去5年
（2021年6月以降）計</v>
      </c>
      <c r="I21" s="65">
        <f>COUNTIFS($B:$B,$A$14,I:I,"&lt;&gt;",$D:$D,"&gt;="&amp;$K$3)</f>
        <v>0</v>
      </c>
      <c r="J21" s="65">
        <f>COUNTIFS($B:$B,$A$14,J:J,"&lt;&gt;",$D:$D,"&gt;="&amp;$K$3)</f>
        <v>0</v>
      </c>
      <c r="K21" s="65">
        <f>COUNTIFS($B:$B,$A$14,K:K,"&lt;&gt;",$D:$D,"&gt;="&amp;$K$3)</f>
        <v>0</v>
      </c>
      <c r="L21" s="27"/>
    </row>
    <row r="22" spans="1:15" ht="6.75" customHeight="1" thickTop="1">
      <c r="G22" s="39"/>
      <c r="H22" s="44"/>
      <c r="I22" s="14"/>
      <c r="J22" s="14"/>
      <c r="K22" s="14"/>
      <c r="L22" s="14"/>
    </row>
    <row r="23" spans="1:15">
      <c r="A23" s="58" t="s">
        <v>79</v>
      </c>
      <c r="I23" s="120"/>
      <c r="J23" s="120"/>
      <c r="K23" s="120"/>
      <c r="L23" s="120"/>
      <c r="M23" s="120"/>
    </row>
    <row r="24" spans="1:15" ht="62.25" customHeight="1">
      <c r="A24" s="6" t="s">
        <v>5</v>
      </c>
      <c r="B24" s="121" t="s">
        <v>77</v>
      </c>
      <c r="C24" s="122"/>
      <c r="D24" s="107" t="s">
        <v>74</v>
      </c>
      <c r="E24" s="6" t="s">
        <v>9</v>
      </c>
      <c r="F24" s="6" t="s">
        <v>26</v>
      </c>
      <c r="G24" s="6" t="s">
        <v>24</v>
      </c>
      <c r="H24" s="6" t="s">
        <v>49</v>
      </c>
      <c r="I24" s="6" t="s">
        <v>51</v>
      </c>
      <c r="J24" s="6" t="s">
        <v>52</v>
      </c>
      <c r="K24" s="6" t="s">
        <v>53</v>
      </c>
      <c r="L24" s="6" t="s">
        <v>46</v>
      </c>
      <c r="M24" s="6" t="s">
        <v>7</v>
      </c>
      <c r="N24" s="46" t="s">
        <v>125</v>
      </c>
      <c r="O24" s="103"/>
    </row>
    <row r="25" spans="1:15">
      <c r="A25" s="7">
        <v>1</v>
      </c>
      <c r="B25" s="114" t="s">
        <v>79</v>
      </c>
      <c r="C25" s="115"/>
      <c r="D25" s="55"/>
      <c r="E25" s="26"/>
      <c r="F25" s="52"/>
      <c r="G25" s="9"/>
      <c r="H25" s="9"/>
      <c r="I25" s="64"/>
      <c r="J25" s="64"/>
      <c r="K25" s="64"/>
      <c r="L25" s="10"/>
      <c r="M25" s="10"/>
      <c r="N25" s="91" t="str">
        <f t="shared" ref="N25:N26" si="1">IF(A25="","エラーチェック(コピーして使用してください)",
IF(B25="","種別(B列)を入力してください",
IF(D25="","発表年月(D列)を入れてください",IF(OR(ISNUMBER(D25)=FALSE,D25&lt;10000),"発表年を2026/1/1形式で入力してください",
IF(COUNTA(I25:K25)=0,"①～③(I～K列)のどれかにIF値を入力してください",
IF(COUNTA(I25:K25)&gt;1,"①～③(I～K列)に複数のIF値が入力されています",
IF(L25="","CI値(L列)を入力してください","エラーなし")))))))</f>
        <v>発表年月(D列)を入れてください</v>
      </c>
      <c r="O25" s="102"/>
    </row>
    <row r="26" spans="1:15" ht="14.25" thickBot="1">
      <c r="A26" s="7">
        <v>2</v>
      </c>
      <c r="B26" s="114" t="s">
        <v>79</v>
      </c>
      <c r="C26" s="115"/>
      <c r="D26" s="68"/>
      <c r="E26" s="7"/>
      <c r="F26" s="33"/>
      <c r="G26" s="33"/>
      <c r="H26" s="33"/>
      <c r="I26" s="64"/>
      <c r="J26" s="64"/>
      <c r="K26" s="64"/>
      <c r="L26" s="10"/>
      <c r="M26" s="10"/>
      <c r="N26" s="91" t="str">
        <f t="shared" si="1"/>
        <v>発表年月(D列)を入れてください</v>
      </c>
      <c r="O26" s="102"/>
    </row>
    <row r="27" spans="1:15" ht="40.5" customHeight="1" thickTop="1">
      <c r="G27" s="38"/>
      <c r="H27" s="40" t="s">
        <v>47</v>
      </c>
      <c r="I27" s="61">
        <f>SUMIFS(I:I,$B:$B,$A$23)</f>
        <v>0</v>
      </c>
      <c r="J27" s="61">
        <f>SUMIFS(J:J,$B:$B,$A$23)</f>
        <v>0</v>
      </c>
      <c r="K27" s="61">
        <f>SUMIFS(K:K,$B:$B,$A$23)</f>
        <v>0</v>
      </c>
      <c r="L27" s="22">
        <f>SUMIFS(L:L,$B:$B,$A$23)</f>
        <v>0</v>
      </c>
    </row>
    <row r="28" spans="1:15" ht="54.75" customHeight="1">
      <c r="G28" s="39"/>
      <c r="H28" s="41" t="str">
        <f>"Impact Factor及び" &amp; CHAR(10) &amp; "Citation Index" &amp; CHAR(10) &amp; "過去5年（" &amp; TEXT($K$3, "yyyy年m月") &amp; "以降）計"</f>
        <v>Impact Factor及び
Citation Index
過去5年（2021年6月以降）計</v>
      </c>
      <c r="I28" s="63">
        <f>SUMIFS(I:I,$B:$B,$A$23,$D:$D,"&gt;="&amp;$K$3)</f>
        <v>0</v>
      </c>
      <c r="J28" s="63">
        <f>SUMIFS(J:J,$B:$B,$A$23,$D:$D,"&gt;="&amp;$K$3)</f>
        <v>0</v>
      </c>
      <c r="K28" s="63">
        <f>SUMIFS(K:K,$B:$B,$A$23,$D:$D,"&gt;="&amp;$K$3)</f>
        <v>0</v>
      </c>
      <c r="L28" s="29">
        <f>SUMIFS(L:L,$B:$B,$A$23,$D:$D,"&gt;="&amp;$K$3)</f>
        <v>0</v>
      </c>
    </row>
    <row r="29" spans="1:15">
      <c r="G29" s="39"/>
      <c r="H29" s="42" t="s">
        <v>22</v>
      </c>
      <c r="I29" s="60">
        <f>COUNTIFS($B:$B,$A$23,I:I,"&lt;&gt;")</f>
        <v>0</v>
      </c>
      <c r="J29" s="60">
        <f>COUNTIFS($B:$B,$A$23,J:J,"&lt;&gt;")</f>
        <v>0</v>
      </c>
      <c r="K29" s="60">
        <f>COUNTIFS($B:$B,$A$23,K:K,"&lt;&gt;")</f>
        <v>0</v>
      </c>
      <c r="L29" s="25"/>
    </row>
    <row r="30" spans="1:15" ht="27.75" thickBot="1">
      <c r="G30" s="39"/>
      <c r="H30" s="43" t="str">
        <f>"件数過去5年" &amp; CHAR(10) &amp; "（" &amp; TEXT($K$3, "yyyy年m月") &amp; "以降）計"</f>
        <v>件数過去5年
（2021年6月以降）計</v>
      </c>
      <c r="I30" s="65">
        <f>COUNTIFS($B:$B,$A$23,I:I,"&lt;&gt;",$D:$D,"&gt;="&amp;$K$3)</f>
        <v>0</v>
      </c>
      <c r="J30" s="65">
        <f>COUNTIFS($B:$B,$A$23,J:J,"&lt;&gt;",$D:$D,"&gt;="&amp;$K$3)</f>
        <v>0</v>
      </c>
      <c r="K30" s="65">
        <f>COUNTIFS($B:$B,$A$23,K:K,"&lt;&gt;",$D:$D,"&gt;="&amp;$K$3)</f>
        <v>0</v>
      </c>
      <c r="L30" s="27"/>
    </row>
    <row r="31" spans="1:15" ht="6" customHeight="1" thickTop="1">
      <c r="G31" s="39"/>
      <c r="H31" s="44"/>
      <c r="I31" s="14"/>
      <c r="J31" s="14"/>
      <c r="K31" s="14"/>
      <c r="L31" s="14"/>
    </row>
    <row r="32" spans="1:15">
      <c r="A32" s="58" t="s">
        <v>80</v>
      </c>
      <c r="H32" s="45"/>
      <c r="I32" s="120"/>
      <c r="J32" s="120"/>
      <c r="K32" s="120"/>
      <c r="L32" s="120"/>
      <c r="M32" s="120"/>
    </row>
    <row r="33" spans="1:15" ht="65.25" customHeight="1">
      <c r="A33" s="6" t="s">
        <v>5</v>
      </c>
      <c r="B33" s="121" t="s">
        <v>77</v>
      </c>
      <c r="C33" s="122"/>
      <c r="D33" s="107" t="s">
        <v>74</v>
      </c>
      <c r="E33" s="6" t="s">
        <v>9</v>
      </c>
      <c r="F33" s="6" t="s">
        <v>26</v>
      </c>
      <c r="G33" s="6" t="s">
        <v>24</v>
      </c>
      <c r="H33" s="46" t="s">
        <v>49</v>
      </c>
      <c r="I33" s="6" t="s">
        <v>51</v>
      </c>
      <c r="J33" s="6" t="s">
        <v>52</v>
      </c>
      <c r="K33" s="6" t="s">
        <v>53</v>
      </c>
      <c r="L33" s="6" t="s">
        <v>46</v>
      </c>
      <c r="M33" s="6" t="s">
        <v>7</v>
      </c>
      <c r="N33" s="46" t="s">
        <v>125</v>
      </c>
      <c r="O33" s="103"/>
    </row>
    <row r="34" spans="1:15">
      <c r="A34" s="7">
        <v>1</v>
      </c>
      <c r="B34" s="114" t="s">
        <v>80</v>
      </c>
      <c r="C34" s="115"/>
      <c r="D34" s="55"/>
      <c r="E34" s="26"/>
      <c r="F34" s="52"/>
      <c r="G34" s="9"/>
      <c r="H34" s="47"/>
      <c r="I34" s="64"/>
      <c r="J34" s="64"/>
      <c r="K34" s="64"/>
      <c r="L34" s="10"/>
      <c r="M34" s="10"/>
      <c r="N34" s="91" t="str">
        <f t="shared" ref="N34:N35" si="2">IF(A34="","エラーチェック(コピーして使用してください)",
IF(B34="","種別(B列)を入力してください",
IF(D34="","発表年月(D列)を入れてください",IF(OR(ISNUMBER(D34)=FALSE,D34&lt;10000),"発表年を2026/1/1形式で入力してください",
IF(COUNTA(I34:K34)=0,"①～③(I～K列)のどれかにIF値を入力してください",
IF(COUNTA(I34:K34)&gt;1,"①～③(I～K列)に複数のIF値が入力されています",
IF(L34="","CI値(L列)を入力してください","エラーなし")))))))</f>
        <v>発表年月(D列)を入れてください</v>
      </c>
      <c r="O34" s="102"/>
    </row>
    <row r="35" spans="1:15" ht="14.25" thickBot="1">
      <c r="A35" s="7">
        <v>2</v>
      </c>
      <c r="B35" s="114" t="s">
        <v>80</v>
      </c>
      <c r="C35" s="115"/>
      <c r="D35" s="55"/>
      <c r="E35" s="7"/>
      <c r="F35" s="33"/>
      <c r="G35" s="33"/>
      <c r="H35" s="53"/>
      <c r="I35" s="64"/>
      <c r="J35" s="64"/>
      <c r="K35" s="64"/>
      <c r="L35" s="10"/>
      <c r="M35" s="10"/>
      <c r="N35" s="91" t="str">
        <f t="shared" si="2"/>
        <v>発表年月(D列)を入れてください</v>
      </c>
      <c r="O35" s="102"/>
    </row>
    <row r="36" spans="1:15" ht="40.5" customHeight="1" thickTop="1">
      <c r="G36" s="38"/>
      <c r="H36" s="40" t="s">
        <v>47</v>
      </c>
      <c r="I36" s="61">
        <f>SUMIFS(I:I,$B:$B,$A$32)</f>
        <v>0</v>
      </c>
      <c r="J36" s="61">
        <f>SUMIFS(J:J,$B:$B,$A$32)</f>
        <v>0</v>
      </c>
      <c r="K36" s="61">
        <f>SUMIFS(K:K,$B:$B,$A$32)</f>
        <v>0</v>
      </c>
      <c r="L36" s="22">
        <f>SUMIFS(L:L,$B:$B,$A$32)</f>
        <v>0</v>
      </c>
    </row>
    <row r="37" spans="1:15" ht="54.75" customHeight="1">
      <c r="G37" s="39"/>
      <c r="H37" s="41" t="str">
        <f>"Impact Factor及び" &amp; CHAR(10) &amp; "Citation Index" &amp; CHAR(10) &amp; "過去5年（" &amp; TEXT($K$3, "yyyy年m月") &amp; "以降）計"</f>
        <v>Impact Factor及び
Citation Index
過去5年（2021年6月以降）計</v>
      </c>
      <c r="I37" s="63">
        <f>SUMIFS(I:I,$B:$B,$A$32,$D:$D,"&gt;="&amp;$K$3)</f>
        <v>0</v>
      </c>
      <c r="J37" s="63">
        <f>SUMIFS(J:J,$B:$B,$A$32,$D:$D,"&gt;="&amp;$K$3)</f>
        <v>0</v>
      </c>
      <c r="K37" s="63">
        <f>SUMIFS(K:K,$B:$B,$A$32,$D:$D,"&gt;="&amp;$K$3)</f>
        <v>0</v>
      </c>
      <c r="L37" s="29">
        <f>SUMIFS(L:L,$B:$B,$A$32,$D:$D,"&gt;="&amp;$K$3)</f>
        <v>0</v>
      </c>
    </row>
    <row r="38" spans="1:15">
      <c r="G38" s="39"/>
      <c r="H38" s="42" t="s">
        <v>22</v>
      </c>
      <c r="I38" s="60">
        <f>COUNTIFS($B:$B,$A$32,I:I,"&lt;&gt;")</f>
        <v>0</v>
      </c>
      <c r="J38" s="60">
        <f>COUNTIFS($B:$B,$A$32,J:J,"&lt;&gt;")</f>
        <v>0</v>
      </c>
      <c r="K38" s="60">
        <f>COUNTIFS($B:$B,$A$32,K:K,"&lt;&gt;")</f>
        <v>0</v>
      </c>
      <c r="L38" s="25"/>
    </row>
    <row r="39" spans="1:15" ht="27.75" thickBot="1">
      <c r="G39" s="39"/>
      <c r="H39" s="43" t="str">
        <f>"件数過去5年" &amp; CHAR(10) &amp; "（" &amp; TEXT($K$3, "yyyy年m月") &amp; "以降）計"</f>
        <v>件数過去5年
（2021年6月以降）計</v>
      </c>
      <c r="I39" s="65">
        <f>COUNTIFS($B:$B,$A$32,I:I,"&lt;&gt;",$D:$D,"&gt;="&amp;$K$3)</f>
        <v>0</v>
      </c>
      <c r="J39" s="65">
        <f>COUNTIFS($B:$B,$A$32,J:J,"&lt;&gt;",$D:$D,"&gt;="&amp;$K$3)</f>
        <v>0</v>
      </c>
      <c r="K39" s="65">
        <f>COUNTIFS($B:$B,$A$32,K:K,"&lt;&gt;",$D:$D,"&gt;="&amp;$K$3)</f>
        <v>0</v>
      </c>
      <c r="L39" s="27"/>
    </row>
    <row r="40" spans="1:15" ht="7.5" customHeight="1" thickTop="1">
      <c r="G40" s="39"/>
      <c r="H40" s="44"/>
      <c r="I40" s="14"/>
      <c r="J40" s="14"/>
      <c r="K40" s="14"/>
      <c r="L40" s="14"/>
    </row>
    <row r="41" spans="1:15">
      <c r="A41" s="58" t="s">
        <v>81</v>
      </c>
      <c r="H41" s="45"/>
      <c r="I41" s="120"/>
      <c r="J41" s="120"/>
      <c r="K41" s="120"/>
      <c r="L41" s="120"/>
      <c r="M41" s="120"/>
    </row>
    <row r="42" spans="1:15" ht="66" customHeight="1">
      <c r="A42" s="6" t="s">
        <v>5</v>
      </c>
      <c r="B42" s="121" t="s">
        <v>77</v>
      </c>
      <c r="C42" s="122"/>
      <c r="D42" s="107" t="s">
        <v>74</v>
      </c>
      <c r="E42" s="6" t="s">
        <v>9</v>
      </c>
      <c r="F42" s="6" t="s">
        <v>26</v>
      </c>
      <c r="G42" s="6" t="s">
        <v>24</v>
      </c>
      <c r="H42" s="6" t="s">
        <v>49</v>
      </c>
      <c r="I42" s="6" t="s">
        <v>51</v>
      </c>
      <c r="J42" s="6" t="s">
        <v>52</v>
      </c>
      <c r="K42" s="6" t="s">
        <v>53</v>
      </c>
      <c r="L42" s="6" t="s">
        <v>46</v>
      </c>
      <c r="M42" s="6" t="s">
        <v>7</v>
      </c>
      <c r="N42" s="46" t="s">
        <v>125</v>
      </c>
      <c r="O42" s="103"/>
    </row>
    <row r="43" spans="1:15">
      <c r="A43" s="7">
        <v>1</v>
      </c>
      <c r="B43" s="114" t="s">
        <v>81</v>
      </c>
      <c r="C43" s="115"/>
      <c r="D43" s="55"/>
      <c r="E43" s="26"/>
      <c r="F43" s="52"/>
      <c r="G43" s="9"/>
      <c r="H43" s="9"/>
      <c r="I43" s="64"/>
      <c r="J43" s="64"/>
      <c r="K43" s="64"/>
      <c r="L43" s="10"/>
      <c r="M43" s="10"/>
      <c r="N43" s="91" t="str">
        <f t="shared" ref="N43:N44" si="3">IF(A43="","エラーチェック(コピーして使用してください)",
IF(B43="","種別(B列)を入力してください",
IF(D43="","発表年月(D列)を入れてください",IF(OR(ISNUMBER(D43)=FALSE,D43&lt;10000),"発表年を2026/1/1形式で入力してください",
IF(COUNTA(I43:K43)=0,"①～③(I～K列)のどれかにIF値を入力してください",
IF(COUNTA(I43:K43)&gt;1,"①～③(I～K列)に複数のIF値が入力されています",
IF(L43="","CI値(L列)を入力してください","エラーなし")))))))</f>
        <v>発表年月(D列)を入れてください</v>
      </c>
      <c r="O43" s="102"/>
    </row>
    <row r="44" spans="1:15" ht="14.25" thickBot="1">
      <c r="A44" s="7">
        <v>2</v>
      </c>
      <c r="B44" s="114" t="s">
        <v>81</v>
      </c>
      <c r="C44" s="115"/>
      <c r="D44" s="55"/>
      <c r="E44" s="7"/>
      <c r="F44" s="33"/>
      <c r="G44" s="33"/>
      <c r="H44" s="33"/>
      <c r="I44" s="64"/>
      <c r="J44" s="64"/>
      <c r="K44" s="64"/>
      <c r="L44" s="10"/>
      <c r="M44" s="10"/>
      <c r="N44" s="91" t="str">
        <f t="shared" si="3"/>
        <v>発表年月(D列)を入れてください</v>
      </c>
      <c r="O44" s="102"/>
    </row>
    <row r="45" spans="1:15" ht="40.5" customHeight="1" thickTop="1">
      <c r="G45" s="38"/>
      <c r="H45" s="40" t="s">
        <v>47</v>
      </c>
      <c r="I45" s="61">
        <f>SUMIFS(I:I,$B:$B,$A$41)</f>
        <v>0</v>
      </c>
      <c r="J45" s="61">
        <f>SUMIFS(J:J,$B:$B,$A$41)</f>
        <v>0</v>
      </c>
      <c r="K45" s="61">
        <f>SUMIFS(K:K,$B:$B,$A$41)</f>
        <v>0</v>
      </c>
      <c r="L45" s="22">
        <f>SUMIFS(L:L,$B:$B,$A$41)</f>
        <v>0</v>
      </c>
    </row>
    <row r="46" spans="1:15" ht="54.75" customHeight="1">
      <c r="G46" s="39"/>
      <c r="H46" s="41" t="str">
        <f>"Impact Factor及び" &amp; CHAR(10) &amp; "Citation Index" &amp; CHAR(10) &amp; "過去5年（" &amp; TEXT($K$3, "yyyy年m月") &amp; "以降）計"</f>
        <v>Impact Factor及び
Citation Index
過去5年（2021年6月以降）計</v>
      </c>
      <c r="I46" s="63">
        <f>SUMIFS(I:I,$B:$B,$A$41,$D:$D,"&gt;="&amp;$K$3)</f>
        <v>0</v>
      </c>
      <c r="J46" s="63">
        <f>SUMIFS(J:J,$B:$B,$A$41,$D:$D,"&gt;="&amp;$K$3)</f>
        <v>0</v>
      </c>
      <c r="K46" s="63">
        <f>SUMIFS(K:K,$B:$B,$A$41,$D:$D,"&gt;="&amp;$K$3)</f>
        <v>0</v>
      </c>
      <c r="L46" s="29">
        <f>SUMIFS(L:L,$B:$B,$A$41,$D:$D,"&gt;="&amp;$K$3)</f>
        <v>0</v>
      </c>
    </row>
    <row r="47" spans="1:15">
      <c r="G47" s="39"/>
      <c r="H47" s="42" t="s">
        <v>22</v>
      </c>
      <c r="I47" s="60">
        <f>COUNTIFS($B:$B,$A$41,I:I,"&lt;&gt;")</f>
        <v>0</v>
      </c>
      <c r="J47" s="60">
        <f>COUNTIFS($B:$B,$A$41,J:J,"&lt;&gt;")</f>
        <v>0</v>
      </c>
      <c r="K47" s="60">
        <f>COUNTIFS($B:$B,$A$41,K:K,"&lt;&gt;")</f>
        <v>0</v>
      </c>
      <c r="L47" s="25"/>
    </row>
    <row r="48" spans="1:15" ht="27.75" thickBot="1">
      <c r="G48" s="39"/>
      <c r="H48" s="43" t="str">
        <f>"件数過去5年" &amp; CHAR(10) &amp; "（" &amp; TEXT($K$3, "yyyy年m月") &amp; "以降）計"</f>
        <v>件数過去5年
（2021年6月以降）計</v>
      </c>
      <c r="I48" s="65">
        <f>COUNTIFS($B:$B,$A$41,I:I,"&lt;&gt;",$D:$D,"&gt;="&amp;$K$3)</f>
        <v>0</v>
      </c>
      <c r="J48" s="65">
        <f>COUNTIFS($B:$B,$A$41,J:J,"&lt;&gt;",$D:$D,"&gt;="&amp;$K$3)</f>
        <v>0</v>
      </c>
      <c r="K48" s="65">
        <f>COUNTIFS($B:$B,$A$41,K:K,"&lt;&gt;",$D:$D,"&gt;="&amp;$K$3)</f>
        <v>0</v>
      </c>
      <c r="L48" s="27"/>
    </row>
    <row r="49" spans="1:18" ht="8.25" customHeight="1" thickTop="1">
      <c r="G49" s="39"/>
      <c r="H49" s="44"/>
      <c r="I49" s="14"/>
      <c r="J49" s="14"/>
      <c r="K49" s="14"/>
      <c r="L49" s="14"/>
    </row>
    <row r="50" spans="1:18">
      <c r="A50" s="58" t="s">
        <v>82</v>
      </c>
      <c r="H50" s="45"/>
    </row>
    <row r="51" spans="1:18" ht="72" customHeight="1">
      <c r="A51" s="6" t="s">
        <v>5</v>
      </c>
      <c r="B51" s="108" t="s">
        <v>77</v>
      </c>
      <c r="C51" s="109" t="s">
        <v>138</v>
      </c>
      <c r="D51" s="107" t="s">
        <v>74</v>
      </c>
      <c r="E51" s="6" t="s">
        <v>9</v>
      </c>
      <c r="F51" s="6" t="s">
        <v>26</v>
      </c>
      <c r="G51" s="6" t="s">
        <v>8</v>
      </c>
      <c r="H51" s="46" t="s">
        <v>23</v>
      </c>
      <c r="I51" s="18" t="s">
        <v>51</v>
      </c>
      <c r="J51" s="18" t="s">
        <v>52</v>
      </c>
      <c r="K51" s="18" t="s">
        <v>53</v>
      </c>
      <c r="L51" s="18" t="s">
        <v>46</v>
      </c>
      <c r="M51" s="6" t="s">
        <v>7</v>
      </c>
      <c r="N51" s="46" t="s">
        <v>125</v>
      </c>
      <c r="O51" s="92"/>
      <c r="P51" s="101" t="s">
        <v>127</v>
      </c>
      <c r="Q51" s="101" t="s">
        <v>137</v>
      </c>
      <c r="R51" s="101" t="s">
        <v>128</v>
      </c>
    </row>
    <row r="52" spans="1:18">
      <c r="A52" s="7">
        <v>1</v>
      </c>
      <c r="B52" s="95" t="s">
        <v>82</v>
      </c>
      <c r="C52" s="95"/>
      <c r="D52" s="55"/>
      <c r="E52" s="26"/>
      <c r="F52" s="9"/>
      <c r="G52" s="9"/>
      <c r="H52" s="47"/>
      <c r="I52" s="19"/>
      <c r="J52" s="19"/>
      <c r="K52" s="19"/>
      <c r="L52" s="19"/>
      <c r="M52" s="5"/>
      <c r="N52" s="91" t="str">
        <f>IF(A52="","エラーチェック(コピーして使用してください)",
IF(B52="","種別(B列)を入力してください",IF(C52="","分類(C列)を「単著/分担/編者」入力してください",
IF(D52="","発表年月(D列)を入れてください",IF(OR(ISNUMBER(D52)=FALSE,D52&lt;10000),"発表年を2026/1/1形式で入力してください","エラーなし")))))</f>
        <v>分類(C列)を「単著/分担/編者」入力してください</v>
      </c>
      <c r="O52" s="102"/>
      <c r="P52" s="102"/>
      <c r="Q52" s="102"/>
      <c r="R52" s="102"/>
    </row>
    <row r="53" spans="1:18" ht="14.25" thickBot="1">
      <c r="A53" s="7">
        <v>2</v>
      </c>
      <c r="B53" s="95" t="s">
        <v>82</v>
      </c>
      <c r="C53" s="95"/>
      <c r="D53" s="55"/>
      <c r="E53" s="32"/>
      <c r="F53" s="33"/>
      <c r="G53" s="33"/>
      <c r="H53" s="47"/>
      <c r="I53" s="97"/>
      <c r="J53" s="97"/>
      <c r="K53" s="97"/>
      <c r="L53" s="19"/>
      <c r="M53" s="12"/>
      <c r="N53" s="91" t="str">
        <f>IF(A53="","エラーチェック(コピーして使用してください)",
IF(B53="","種別(B列)を入力してください",IF(C53="","分類(C列)を「単著/分担/編者」入力してください",
IF(D53="","発表年月(D列)を入れてください",IF(OR(ISNUMBER(D53)=FALSE,D53&lt;10000),"発表年を2026/1/1形式で入力してください","エラーなし")))))</f>
        <v>分類(C列)を「単著/分担/編者」入力してください</v>
      </c>
      <c r="O53" s="102"/>
      <c r="P53" s="102"/>
      <c r="Q53" s="102"/>
      <c r="R53" s="102"/>
    </row>
    <row r="54" spans="1:18" ht="14.25" thickTop="1">
      <c r="G54" s="39"/>
      <c r="H54" s="48" t="s">
        <v>22</v>
      </c>
      <c r="I54" s="104">
        <f>COUNTIFS($B:$B,$A$50,$C:$C,P$51)</f>
        <v>0</v>
      </c>
      <c r="J54" s="104">
        <f>COUNTIFS($B:$B,$A$50,$C:$C,Q$51)</f>
        <v>0</v>
      </c>
      <c r="K54" s="104">
        <f>COUNTIFS($B:$B,$A$50,$C:$C,R$51)</f>
        <v>0</v>
      </c>
      <c r="L54" s="31"/>
      <c r="O54" s="102"/>
      <c r="P54" s="102"/>
      <c r="Q54" s="102"/>
      <c r="R54" s="102"/>
    </row>
    <row r="55" spans="1:18" ht="27.75" thickBot="1">
      <c r="G55" s="39"/>
      <c r="H55" s="43" t="str">
        <f>"件数過去5年" &amp; CHAR(10) &amp; "（" &amp; TEXT($K$3, "yyyy年m月") &amp; "以降）計"</f>
        <v>件数過去5年
（2021年6月以降）計</v>
      </c>
      <c r="I55" s="65">
        <f>COUNTIFS($B:$B,$A$50,$C:$C,P$51,$D:$D,"&gt;="&amp;$K$3)</f>
        <v>0</v>
      </c>
      <c r="J55" s="65">
        <f>COUNTIFS($B:$B,$A$50,$C:$C,Q$51,$D:$D,"&gt;="&amp;$K$3)</f>
        <v>0</v>
      </c>
      <c r="K55" s="65">
        <f>COUNTIFS($B:$B,$A$50,$C:$C,R$51,$D:$D,"&gt;="&amp;$K$3)</f>
        <v>0</v>
      </c>
      <c r="L55" s="27"/>
      <c r="O55" s="102"/>
      <c r="P55" s="102"/>
      <c r="Q55" s="102"/>
      <c r="R55" s="102"/>
    </row>
    <row r="56" spans="1:18" ht="6.75" customHeight="1" thickTop="1">
      <c r="G56" s="39"/>
      <c r="H56" s="39"/>
      <c r="I56" s="14"/>
      <c r="J56" s="14"/>
      <c r="K56" s="14"/>
      <c r="L56" s="14"/>
      <c r="O56" s="102"/>
      <c r="P56" s="102"/>
      <c r="Q56" s="102"/>
      <c r="R56" s="102"/>
    </row>
    <row r="57" spans="1:18">
      <c r="A57" s="58" t="s">
        <v>83</v>
      </c>
      <c r="O57" s="102"/>
      <c r="P57" s="102"/>
      <c r="Q57" s="102"/>
      <c r="R57" s="102"/>
    </row>
    <row r="58" spans="1:18" ht="72.75" customHeight="1">
      <c r="A58" s="6" t="s">
        <v>5</v>
      </c>
      <c r="B58" s="105" t="s">
        <v>77</v>
      </c>
      <c r="C58" s="106" t="s">
        <v>130</v>
      </c>
      <c r="D58" s="107" t="s">
        <v>74</v>
      </c>
      <c r="E58" s="6" t="s">
        <v>9</v>
      </c>
      <c r="F58" s="6" t="s">
        <v>26</v>
      </c>
      <c r="G58" s="6" t="s">
        <v>8</v>
      </c>
      <c r="H58" s="6" t="s">
        <v>42</v>
      </c>
      <c r="I58" s="18" t="s">
        <v>51</v>
      </c>
      <c r="J58" s="18" t="s">
        <v>52</v>
      </c>
      <c r="K58" s="18" t="s">
        <v>53</v>
      </c>
      <c r="L58" s="18" t="s">
        <v>46</v>
      </c>
      <c r="M58" s="6" t="s">
        <v>7</v>
      </c>
      <c r="N58" s="46" t="s">
        <v>121</v>
      </c>
      <c r="O58" s="92"/>
      <c r="P58" s="101" t="s">
        <v>132</v>
      </c>
      <c r="Q58" s="101" t="s">
        <v>134</v>
      </c>
      <c r="R58" s="101" t="s">
        <v>135</v>
      </c>
    </row>
    <row r="59" spans="1:18">
      <c r="A59" s="7">
        <v>1</v>
      </c>
      <c r="B59" s="95" t="s">
        <v>83</v>
      </c>
      <c r="C59" s="95"/>
      <c r="D59" s="55"/>
      <c r="E59" s="26"/>
      <c r="F59" s="9"/>
      <c r="G59" s="9"/>
      <c r="H59" s="9"/>
      <c r="I59" s="19"/>
      <c r="J59" s="19"/>
      <c r="K59" s="19"/>
      <c r="L59" s="19"/>
      <c r="M59" s="5"/>
      <c r="N59" s="91" t="str">
        <f t="shared" ref="N59:N60" si="4">IF(A59="","エラーチェック(コピーして使用してください)",
IF(B59="","種別(B列)を入力してください",IF(C59="","分類(C列)を「①First Author／②Corresponding Author／③共著」入力してください",
IF(D59="","発表年月(D列)を入れてください",IF(OR(ISNUMBER(D59)=FALSE,D59&lt;10000),"発表年を2026/1/1形式で入力してください","エラーなし")))))</f>
        <v>分類(C列)を「①First Author／②Corresponding Author／③共著」入力してください</v>
      </c>
      <c r="O59" s="102"/>
    </row>
    <row r="60" spans="1:18" ht="14.25" thickBot="1">
      <c r="A60" s="7">
        <v>2</v>
      </c>
      <c r="B60" s="95" t="s">
        <v>83</v>
      </c>
      <c r="C60" s="95"/>
      <c r="D60" s="55"/>
      <c r="E60" s="32"/>
      <c r="F60" s="33"/>
      <c r="G60" s="33"/>
      <c r="H60" s="9"/>
      <c r="I60" s="19"/>
      <c r="J60" s="19"/>
      <c r="K60" s="19"/>
      <c r="L60" s="19"/>
      <c r="M60" s="12"/>
      <c r="N60" s="91" t="str">
        <f t="shared" si="4"/>
        <v>分類(C列)を「①First Author／②Corresponding Author／③共著」入力してください</v>
      </c>
      <c r="O60" s="102"/>
    </row>
    <row r="61" spans="1:18" ht="14.25" thickTop="1">
      <c r="G61" s="39"/>
      <c r="H61" s="48" t="s">
        <v>22</v>
      </c>
      <c r="I61" s="104">
        <f>COUNTIFS($B:$B,$A$57,$C:$C,P$58)</f>
        <v>0</v>
      </c>
      <c r="J61" s="104">
        <f>COUNTIFS($B:$B,$A$57,$C:$C,Q$58)</f>
        <v>0</v>
      </c>
      <c r="K61" s="104">
        <f>COUNTIFS($B:$B,$A$57,$C:$C,R$58)</f>
        <v>0</v>
      </c>
      <c r="L61" s="31"/>
    </row>
    <row r="62" spans="1:18" ht="27.75" thickBot="1">
      <c r="G62" s="39"/>
      <c r="H62" s="43" t="str">
        <f>"件数過去5年" &amp; CHAR(10) &amp; "（" &amp; TEXT($K$3, "yyyy年m月") &amp; "以降）計"</f>
        <v>件数過去5年
（2021年6月以降）計</v>
      </c>
      <c r="I62" s="65">
        <f>COUNTIFS($B:$B,$A$57,$C:$C,P$58,$D:$D,"&gt;="&amp;$K$3)</f>
        <v>0</v>
      </c>
      <c r="J62" s="65">
        <f>COUNTIFS($B:$B,$A$57,$C:$C,Q$58,$D:$D,"&gt;="&amp;$K$3)</f>
        <v>0</v>
      </c>
      <c r="K62" s="65">
        <f>COUNTIFS($B:$B,$A$57,$C:$C,R$58,$D:$D,"&gt;="&amp;$K$3)</f>
        <v>0</v>
      </c>
      <c r="L62" s="27"/>
    </row>
    <row r="63" spans="1:18" ht="8.25" customHeight="1" thickTop="1">
      <c r="G63" s="39"/>
      <c r="H63" s="44"/>
      <c r="I63" s="14"/>
      <c r="J63" s="14"/>
      <c r="K63" s="14"/>
      <c r="L63" s="14"/>
    </row>
    <row r="64" spans="1:18">
      <c r="A64" s="58" t="s">
        <v>84</v>
      </c>
      <c r="H64" s="45"/>
    </row>
    <row r="65" spans="1:18" ht="73.5" customHeight="1">
      <c r="A65" s="6" t="s">
        <v>5</v>
      </c>
      <c r="B65" s="105" t="s">
        <v>77</v>
      </c>
      <c r="C65" s="106" t="s">
        <v>130</v>
      </c>
      <c r="D65" s="107" t="s">
        <v>74</v>
      </c>
      <c r="E65" s="6" t="s">
        <v>9</v>
      </c>
      <c r="F65" s="6" t="s">
        <v>26</v>
      </c>
      <c r="G65" s="6" t="s">
        <v>8</v>
      </c>
      <c r="H65" s="46" t="s">
        <v>42</v>
      </c>
      <c r="I65" s="18" t="s">
        <v>51</v>
      </c>
      <c r="J65" s="18" t="s">
        <v>52</v>
      </c>
      <c r="K65" s="18" t="s">
        <v>53</v>
      </c>
      <c r="L65" s="18" t="s">
        <v>46</v>
      </c>
      <c r="M65" s="6" t="s">
        <v>7</v>
      </c>
      <c r="N65" s="46" t="s">
        <v>125</v>
      </c>
      <c r="O65" s="103"/>
      <c r="P65" s="101" t="s">
        <v>132</v>
      </c>
      <c r="Q65" s="101" t="s">
        <v>134</v>
      </c>
      <c r="R65" s="101" t="s">
        <v>135</v>
      </c>
    </row>
    <row r="66" spans="1:18">
      <c r="A66" s="7">
        <v>1</v>
      </c>
      <c r="B66" s="100" t="s">
        <v>84</v>
      </c>
      <c r="C66" s="95"/>
      <c r="D66" s="55"/>
      <c r="E66" s="26"/>
      <c r="F66" s="9"/>
      <c r="G66" s="9"/>
      <c r="H66" s="47"/>
      <c r="I66" s="19"/>
      <c r="J66" s="19"/>
      <c r="K66" s="19"/>
      <c r="L66" s="19"/>
      <c r="M66" s="5"/>
      <c r="N66" s="91" t="str">
        <f t="shared" ref="N66:N67" si="5">IF(A66="","エラーチェック(コピーして使用してください)",
IF(B66="","種別(B列)を入力してください",IF(C66="","分類(C列)を「①First Author／②Corresponding Author／③共著」入力してください",
IF(D66="","発表年月(D列)を入れてください",IF(OR(ISNUMBER(D66)=FALSE,D66&lt;10000),"発表年を2026/1/1形式で入力してください","エラーなし")))))</f>
        <v>分類(C列)を「①First Author／②Corresponding Author／③共著」入力してください</v>
      </c>
      <c r="O66" s="102"/>
    </row>
    <row r="67" spans="1:18" ht="14.25" thickBot="1">
      <c r="A67" s="7">
        <v>2</v>
      </c>
      <c r="B67" s="100" t="s">
        <v>84</v>
      </c>
      <c r="C67" s="95"/>
      <c r="D67" s="55"/>
      <c r="E67" s="32"/>
      <c r="F67" s="33"/>
      <c r="G67" s="33"/>
      <c r="H67" s="47"/>
      <c r="I67" s="19"/>
      <c r="J67" s="19"/>
      <c r="K67" s="19"/>
      <c r="L67" s="19"/>
      <c r="M67" s="12"/>
      <c r="N67" s="91" t="str">
        <f t="shared" si="5"/>
        <v>分類(C列)を「①First Author／②Corresponding Author／③共著」入力してください</v>
      </c>
      <c r="O67" s="102"/>
    </row>
    <row r="68" spans="1:18" ht="14.25" thickTop="1">
      <c r="G68" s="39"/>
      <c r="H68" s="48" t="s">
        <v>22</v>
      </c>
      <c r="I68" s="104">
        <f>COUNTIFS($B:$B,$A$64,$C:$C,P$65)</f>
        <v>0</v>
      </c>
      <c r="J68" s="104">
        <f>COUNTIFS($B:$B,$A$64,$C:$C,Q$65)</f>
        <v>0</v>
      </c>
      <c r="K68" s="104">
        <f>COUNTIFS($B:$B,$A$64,$C:$C,R$65)</f>
        <v>0</v>
      </c>
      <c r="L68" s="31"/>
    </row>
    <row r="69" spans="1:18" ht="27.75" thickBot="1">
      <c r="G69" s="39"/>
      <c r="H69" s="43" t="str">
        <f>"件数過去5年" &amp; CHAR(10) &amp; "（" &amp; TEXT($K$3, "yyyy年m月") &amp; "以降）計"</f>
        <v>件数過去5年
（2021年6月以降）計</v>
      </c>
      <c r="I69" s="65">
        <f>COUNTIFS($B:$B,$A$64,$C:$C,P$65,$D:$D,"&gt;="&amp;$K$3)</f>
        <v>0</v>
      </c>
      <c r="J69" s="65">
        <f>COUNTIFS($B:$B,$A$64,$C:$C,Q$65,$D:$D,"&gt;="&amp;$K$3)</f>
        <v>0</v>
      </c>
      <c r="K69" s="65">
        <f>COUNTIFS($B:$B,$A$64,$C:$C,R$65,$D:$D,"&gt;="&amp;$K$3)</f>
        <v>0</v>
      </c>
      <c r="L69" s="27"/>
    </row>
    <row r="70" spans="1:18" ht="7.5" customHeight="1" thickTop="1">
      <c r="G70" s="39"/>
      <c r="H70" s="44"/>
      <c r="I70" s="14"/>
      <c r="J70" s="14"/>
      <c r="K70" s="14"/>
      <c r="L70" s="14"/>
    </row>
    <row r="71" spans="1:18">
      <c r="A71" s="58" t="s">
        <v>85</v>
      </c>
      <c r="H71" s="45"/>
    </row>
    <row r="72" spans="1:18" ht="72.75" customHeight="1">
      <c r="A72" s="6" t="s">
        <v>5</v>
      </c>
      <c r="B72" s="105" t="s">
        <v>77</v>
      </c>
      <c r="C72" s="106" t="s">
        <v>130</v>
      </c>
      <c r="D72" s="107" t="s">
        <v>74</v>
      </c>
      <c r="E72" s="6" t="s">
        <v>9</v>
      </c>
      <c r="F72" s="6" t="s">
        <v>26</v>
      </c>
      <c r="G72" s="6" t="s">
        <v>8</v>
      </c>
      <c r="H72" s="46" t="s">
        <v>42</v>
      </c>
      <c r="I72" s="18" t="s">
        <v>51</v>
      </c>
      <c r="J72" s="18" t="s">
        <v>52</v>
      </c>
      <c r="K72" s="18" t="s">
        <v>53</v>
      </c>
      <c r="L72" s="18" t="s">
        <v>46</v>
      </c>
      <c r="M72" s="6" t="s">
        <v>7</v>
      </c>
      <c r="N72" s="46" t="s">
        <v>121</v>
      </c>
      <c r="O72" s="92"/>
      <c r="P72" s="101" t="s">
        <v>132</v>
      </c>
      <c r="Q72" s="101" t="s">
        <v>134</v>
      </c>
      <c r="R72" s="101" t="s">
        <v>135</v>
      </c>
    </row>
    <row r="73" spans="1:18">
      <c r="A73" s="7">
        <v>1</v>
      </c>
      <c r="B73" s="100" t="s">
        <v>85</v>
      </c>
      <c r="C73" s="95"/>
      <c r="D73" s="55"/>
      <c r="E73" s="26"/>
      <c r="F73" s="9"/>
      <c r="G73" s="9"/>
      <c r="H73" s="47"/>
      <c r="I73" s="19"/>
      <c r="J73" s="19"/>
      <c r="K73" s="19"/>
      <c r="L73" s="19"/>
      <c r="M73" s="5"/>
      <c r="N73" s="91" t="str">
        <f>IF(A73="","エラーチェック(コピーして使用してください)",
IF(B73="","種別(B列)を入力してください",IF(C73="","分類(C列)を「①First Author／②Corresponding Author／③共著」入力してください",
IF(D73="","発表年月(D列)を入れてください",IF(OR(ISNUMBER(D73)=FALSE,D73&lt;10000),"発表年を2026/1/1形式で入力してください","エラーなし")))))</f>
        <v>分類(C列)を「①First Author／②Corresponding Author／③共著」入力してください</v>
      </c>
      <c r="O73" s="102"/>
    </row>
    <row r="74" spans="1:18" ht="14.25" thickBot="1">
      <c r="A74" s="7">
        <v>2</v>
      </c>
      <c r="B74" s="100" t="s">
        <v>85</v>
      </c>
      <c r="C74" s="95"/>
      <c r="D74" s="55"/>
      <c r="E74" s="32"/>
      <c r="F74" s="33"/>
      <c r="G74" s="33"/>
      <c r="H74" s="47"/>
      <c r="I74" s="19"/>
      <c r="J74" s="19"/>
      <c r="K74" s="19"/>
      <c r="L74" s="19"/>
      <c r="M74" s="12"/>
      <c r="N74" s="91" t="str">
        <f>IF(A74="","エラーチェック(コピーして使用してください)",
IF(B74="","種別(B列)を入力してください",IF(C74="","分類(C列)を「①First Author／②Corresponding Author／③共著」入力してください",
IF(D74="","発表年月(D列)を入れてください",IF(OR(ISNUMBER(D74)=FALSE,D74&lt;10000),"発表年を2026/1/1形式で入力してください","エラーなし")))))</f>
        <v>分類(C列)を「①First Author／②Corresponding Author／③共著」入力してください</v>
      </c>
      <c r="O74" s="102"/>
    </row>
    <row r="75" spans="1:18" ht="14.25" thickTop="1">
      <c r="G75" s="39"/>
      <c r="H75" s="48" t="s">
        <v>22</v>
      </c>
      <c r="I75" s="104">
        <f>COUNTIFS($B:$B,$A$71,$C:$C,P$72)</f>
        <v>0</v>
      </c>
      <c r="J75" s="104">
        <f>COUNTIFS($B:$B,$A$71,$C:$C,Q$72)</f>
        <v>0</v>
      </c>
      <c r="K75" s="104">
        <f>COUNTIFS($B:$B,$A$71,$C:$C,R$72)</f>
        <v>0</v>
      </c>
      <c r="L75" s="31"/>
    </row>
    <row r="76" spans="1:18" ht="27.75" thickBot="1">
      <c r="G76" s="39"/>
      <c r="H76" s="43" t="str">
        <f>"件数過去5年" &amp; CHAR(10) &amp; "（" &amp; TEXT($K$3, "yyyy年m月") &amp; "以降）計"</f>
        <v>件数過去5年
（2021年6月以降）計</v>
      </c>
      <c r="I76" s="65">
        <f>COUNTIFS($B:$B,$A$71,$C:$C,P$72,$D:$D,"&gt;="&amp;$K$3)</f>
        <v>0</v>
      </c>
      <c r="J76" s="65">
        <f>COUNTIFS($B:$B,$A$71,$C:$C,Q$72,$D:$D,"&gt;="&amp;$K$3)</f>
        <v>0</v>
      </c>
      <c r="K76" s="65">
        <f>COUNTIFS($B:$B,$A$71,$C:$C,R$72,$D:$D,"&gt;="&amp;$K$3)</f>
        <v>0</v>
      </c>
      <c r="L76" s="27"/>
    </row>
    <row r="77" spans="1:18" ht="8.25" customHeight="1" thickTop="1">
      <c r="G77" s="39"/>
      <c r="H77" s="39"/>
      <c r="I77" s="20"/>
      <c r="J77" s="20"/>
      <c r="K77" s="20"/>
      <c r="L77" s="14"/>
    </row>
    <row r="78" spans="1:18">
      <c r="A78" s="58" t="s">
        <v>86</v>
      </c>
    </row>
    <row r="79" spans="1:18" ht="73.5" customHeight="1">
      <c r="A79" s="6" t="s">
        <v>5</v>
      </c>
      <c r="B79" s="105" t="s">
        <v>77</v>
      </c>
      <c r="C79" s="106" t="s">
        <v>130</v>
      </c>
      <c r="D79" s="107" t="s">
        <v>74</v>
      </c>
      <c r="E79" s="6" t="s">
        <v>9</v>
      </c>
      <c r="F79" s="6" t="s">
        <v>26</v>
      </c>
      <c r="G79" s="6" t="s">
        <v>8</v>
      </c>
      <c r="H79" s="6" t="s">
        <v>42</v>
      </c>
      <c r="I79" s="18" t="s">
        <v>51</v>
      </c>
      <c r="J79" s="18" t="s">
        <v>52</v>
      </c>
      <c r="K79" s="18" t="s">
        <v>53</v>
      </c>
      <c r="L79" s="18" t="s">
        <v>46</v>
      </c>
      <c r="M79" s="6" t="s">
        <v>7</v>
      </c>
      <c r="N79" s="46" t="s">
        <v>125</v>
      </c>
      <c r="O79" s="103"/>
      <c r="P79" s="101" t="s">
        <v>132</v>
      </c>
      <c r="Q79" s="101" t="s">
        <v>134</v>
      </c>
      <c r="R79" s="101" t="s">
        <v>135</v>
      </c>
    </row>
    <row r="80" spans="1:18">
      <c r="A80" s="7">
        <v>1</v>
      </c>
      <c r="B80" s="100" t="s">
        <v>86</v>
      </c>
      <c r="C80" s="95"/>
      <c r="D80" s="55"/>
      <c r="E80" s="26"/>
      <c r="F80" s="9"/>
      <c r="G80" s="9"/>
      <c r="H80" s="9"/>
      <c r="I80" s="19"/>
      <c r="J80" s="19"/>
      <c r="K80" s="19"/>
      <c r="L80" s="19"/>
      <c r="M80" s="5"/>
      <c r="N80" s="91" t="str">
        <f t="shared" ref="N80:N81" si="6">IF(A80="","エラーチェック(コピーして使用してください)",
IF(B80="","種別(B列)を入力してください",IF(C80="","分類(C列)を「①First Author／②Corresponding Author／③共著」入力してください",
IF(D80="","発表年月(D列)を入れてください",IF(OR(ISNUMBER(D80)=FALSE,D80&lt;10000),"発表年を2026/1/1形式で入力してください","エラーなし")))))</f>
        <v>分類(C列)を「①First Author／②Corresponding Author／③共著」入力してください</v>
      </c>
      <c r="O80" s="102"/>
    </row>
    <row r="81" spans="1:15" ht="14.25" thickBot="1">
      <c r="A81" s="7">
        <v>2</v>
      </c>
      <c r="B81" s="100" t="s">
        <v>86</v>
      </c>
      <c r="C81" s="95"/>
      <c r="D81" s="55"/>
      <c r="E81" s="32"/>
      <c r="F81" s="33"/>
      <c r="G81" s="33"/>
      <c r="H81" s="9"/>
      <c r="I81" s="19"/>
      <c r="J81" s="19"/>
      <c r="K81" s="19"/>
      <c r="L81" s="19"/>
      <c r="M81" s="12"/>
      <c r="N81" s="91" t="str">
        <f t="shared" si="6"/>
        <v>分類(C列)を「①First Author／②Corresponding Author／③共著」入力してください</v>
      </c>
      <c r="O81" s="102"/>
    </row>
    <row r="82" spans="1:15" ht="14.25" thickTop="1">
      <c r="G82" s="39"/>
      <c r="H82" s="48" t="s">
        <v>22</v>
      </c>
      <c r="I82" s="104">
        <f>COUNTIFS($B:$B,$A$78,$C:$C,P$79)</f>
        <v>0</v>
      </c>
      <c r="J82" s="104">
        <f>COUNTIFS($B:$B,$A$78,$C:$C,Q$79)</f>
        <v>0</v>
      </c>
      <c r="K82" s="104">
        <f>COUNTIFS($B:$B,$A$78,$C:$C,R$79)</f>
        <v>0</v>
      </c>
      <c r="L82" s="31"/>
    </row>
    <row r="83" spans="1:15" ht="27.75" thickBot="1">
      <c r="G83" s="39"/>
      <c r="H83" s="43" t="str">
        <f>"件数過去5年" &amp; CHAR(10) &amp; "（" &amp; TEXT($K$3, "yyyy年m月") &amp; "以降）計"</f>
        <v>件数過去5年
（2021年6月以降）計</v>
      </c>
      <c r="I83" s="65">
        <f>COUNTIFS($B:$B,$A$78,$C:$C,P$79,$D:$D,"&gt;="&amp;$K$3)</f>
        <v>0</v>
      </c>
      <c r="J83" s="65">
        <f>COUNTIFS($B:$B,$A$78,$C:$C,Q$79,$D:$D,"&gt;="&amp;$K$3)</f>
        <v>0</v>
      </c>
      <c r="K83" s="65">
        <f>COUNTIFS($B:$B,$A$78,$C:$C,R$79,$D:$D,"&gt;="&amp;$K$3)</f>
        <v>0</v>
      </c>
      <c r="L83" s="27"/>
    </row>
    <row r="84" spans="1:15" ht="6" customHeight="1" thickTop="1">
      <c r="G84" s="39"/>
      <c r="H84" s="39"/>
      <c r="I84" s="20"/>
      <c r="J84" s="20"/>
      <c r="K84" s="20"/>
      <c r="L84" s="14"/>
    </row>
    <row r="85" spans="1:15">
      <c r="A85" s="35" t="s">
        <v>17</v>
      </c>
    </row>
    <row r="86" spans="1:15" ht="22.5">
      <c r="A86" s="6" t="s">
        <v>5</v>
      </c>
      <c r="B86" s="118" t="s">
        <v>77</v>
      </c>
      <c r="C86" s="119"/>
      <c r="D86" s="67" t="s">
        <v>74</v>
      </c>
      <c r="E86" s="6" t="s">
        <v>19</v>
      </c>
      <c r="F86" s="6" t="s">
        <v>20</v>
      </c>
      <c r="G86" s="6" t="s">
        <v>21</v>
      </c>
      <c r="H86" s="18"/>
      <c r="I86" s="18"/>
      <c r="J86" s="18"/>
      <c r="K86" s="18"/>
      <c r="L86" s="18"/>
      <c r="M86" s="6" t="s">
        <v>7</v>
      </c>
    </row>
    <row r="87" spans="1:15">
      <c r="A87" s="7">
        <v>1</v>
      </c>
      <c r="B87" s="114" t="s">
        <v>122</v>
      </c>
      <c r="C87" s="115"/>
      <c r="D87" s="55"/>
      <c r="E87" s="26"/>
      <c r="F87" s="9"/>
      <c r="G87" s="9"/>
      <c r="H87" s="34"/>
      <c r="I87" s="19"/>
      <c r="J87" s="19"/>
      <c r="K87" s="19"/>
      <c r="L87" s="19"/>
      <c r="M87" s="5"/>
    </row>
    <row r="88" spans="1:15">
      <c r="A88" s="7">
        <v>2</v>
      </c>
      <c r="B88" s="114" t="s">
        <v>122</v>
      </c>
      <c r="C88" s="115"/>
      <c r="D88" s="55"/>
      <c r="E88" s="26"/>
      <c r="F88" s="9"/>
      <c r="G88" s="9"/>
      <c r="H88" s="34"/>
      <c r="I88" s="19"/>
      <c r="J88" s="19"/>
      <c r="K88" s="19"/>
      <c r="L88" s="19"/>
      <c r="M88" s="12"/>
    </row>
    <row r="90" spans="1:15">
      <c r="A90" s="35" t="s">
        <v>18</v>
      </c>
    </row>
    <row r="91" spans="1:15" ht="22.5">
      <c r="A91" s="6" t="s">
        <v>5</v>
      </c>
      <c r="B91" s="118" t="s">
        <v>77</v>
      </c>
      <c r="C91" s="119"/>
      <c r="D91" s="67" t="s">
        <v>74</v>
      </c>
      <c r="E91" s="6" t="s">
        <v>19</v>
      </c>
      <c r="F91" s="6" t="s">
        <v>20</v>
      </c>
      <c r="G91" s="6" t="s">
        <v>21</v>
      </c>
      <c r="H91" s="18"/>
      <c r="I91" s="18"/>
      <c r="J91" s="18"/>
      <c r="K91" s="18"/>
      <c r="L91" s="18"/>
      <c r="M91" s="6" t="s">
        <v>7</v>
      </c>
    </row>
    <row r="92" spans="1:15">
      <c r="A92" s="7">
        <v>1</v>
      </c>
      <c r="B92" s="114" t="s">
        <v>123</v>
      </c>
      <c r="C92" s="115"/>
      <c r="D92" s="55"/>
      <c r="E92" s="26"/>
      <c r="F92" s="9"/>
      <c r="G92" s="9"/>
      <c r="H92" s="34"/>
      <c r="I92" s="19"/>
      <c r="J92" s="19"/>
      <c r="K92" s="19"/>
      <c r="L92" s="19"/>
      <c r="M92" s="5"/>
    </row>
    <row r="93" spans="1:15">
      <c r="A93" s="7">
        <v>2</v>
      </c>
      <c r="B93" s="114" t="s">
        <v>123</v>
      </c>
      <c r="C93" s="115"/>
      <c r="D93" s="55"/>
      <c r="E93" s="26"/>
      <c r="F93" s="9"/>
      <c r="G93" s="9"/>
      <c r="H93" s="34"/>
      <c r="I93" s="19"/>
      <c r="J93" s="19"/>
      <c r="K93" s="19"/>
      <c r="L93" s="19"/>
      <c r="M93" s="12"/>
    </row>
  </sheetData>
  <mergeCells count="28">
    <mergeCell ref="B35:C35"/>
    <mergeCell ref="B24:C24"/>
    <mergeCell ref="B25:C25"/>
    <mergeCell ref="B26:C26"/>
    <mergeCell ref="B33:C33"/>
    <mergeCell ref="B34:C34"/>
    <mergeCell ref="B42:C42"/>
    <mergeCell ref="B43:C43"/>
    <mergeCell ref="B44:C44"/>
    <mergeCell ref="A1:M1"/>
    <mergeCell ref="B6:C6"/>
    <mergeCell ref="B7:C7"/>
    <mergeCell ref="B8:C8"/>
    <mergeCell ref="B15:C15"/>
    <mergeCell ref="I41:M41"/>
    <mergeCell ref="A2:M2"/>
    <mergeCell ref="I5:M5"/>
    <mergeCell ref="I14:M14"/>
    <mergeCell ref="I23:M23"/>
    <mergeCell ref="I32:M32"/>
    <mergeCell ref="B16:C16"/>
    <mergeCell ref="B17:C17"/>
    <mergeCell ref="B91:C91"/>
    <mergeCell ref="B92:C92"/>
    <mergeCell ref="B93:C93"/>
    <mergeCell ref="B86:C86"/>
    <mergeCell ref="B87:C87"/>
    <mergeCell ref="B88:C88"/>
  </mergeCells>
  <phoneticPr fontId="1"/>
  <dataValidations count="5">
    <dataValidation type="list" allowBlank="1" showInputMessage="1" showErrorMessage="1" sqref="C59:C60" xr:uid="{B0BC6203-D7B4-470A-9A85-DE5B603A593C}">
      <formula1>$P$58:$R$58</formula1>
    </dataValidation>
    <dataValidation type="list" allowBlank="1" showInputMessage="1" showErrorMessage="1" sqref="C52:C53" xr:uid="{4BDB9852-0A54-4A62-AF7C-5525A1BA18FD}">
      <formula1>$P$51:$R$51</formula1>
    </dataValidation>
    <dataValidation type="list" allowBlank="1" showInputMessage="1" showErrorMessage="1" sqref="C73:C74" xr:uid="{F436981B-E9B7-4641-80EE-A9CB5661D2A4}">
      <formula1>$P$72:$R$72</formula1>
    </dataValidation>
    <dataValidation type="list" allowBlank="1" showInputMessage="1" showErrorMessage="1" sqref="C66:C67" xr:uid="{6A0E37FD-9FDE-4868-B4A7-1CDE50332614}">
      <formula1>$P$65:$R$65</formula1>
    </dataValidation>
    <dataValidation type="list" allowBlank="1" showInputMessage="1" showErrorMessage="1" sqref="C80:C81" xr:uid="{954291EE-2FD4-40B3-881F-3C0C8CD5E1E3}">
      <formula1>$P$79:$R$79</formula1>
    </dataValidation>
  </dataValidations>
  <pageMargins left="0.51181102362204722" right="0.51181102362204722" top="0.55118110236220474" bottom="0.55118110236220474" header="0.31496062992125984" footer="0.31496062992125984"/>
  <pageSetup paperSize="9" scale="61" fitToHeight="0" orientation="portrait" cellComments="asDisplayed" r:id="rId1"/>
  <headerFooter>
    <oddFooter xml:space="preserve">&amp;C&amp;10&amp;P / &amp;N </oddFooter>
  </headerFooter>
  <rowBreaks count="2" manualBreakCount="2">
    <brk id="40" max="11" man="1"/>
    <brk id="8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FDC6-B2DB-41B9-8BA5-3B46EFD15359}">
  <sheetPr>
    <tabColor rgb="FFFFFF00"/>
    <pageSetUpPr fitToPage="1"/>
  </sheetPr>
  <dimension ref="A1:BH45"/>
  <sheetViews>
    <sheetView view="pageBreakPreview" zoomScaleNormal="130" zoomScaleSheetLayoutView="100" zoomScalePageLayoutView="150" workbookViewId="0"/>
  </sheetViews>
  <sheetFormatPr defaultColWidth="9" defaultRowHeight="21.75" customHeight="1"/>
  <cols>
    <col min="1" max="1" width="4.5" style="70" customWidth="1"/>
    <col min="2" max="2" width="5" style="70" customWidth="1"/>
    <col min="3" max="3" width="16.125" style="70" customWidth="1"/>
    <col min="4" max="4" width="10.875" style="70" customWidth="1"/>
    <col min="5" max="5" width="2.125" style="70" customWidth="1"/>
    <col min="6" max="6" width="6.625" style="70" customWidth="1"/>
    <col min="7" max="7" width="9.125" style="70" customWidth="1"/>
    <col min="8" max="8" width="2.125" style="70" customWidth="1"/>
    <col min="9" max="9" width="8.125" style="70" customWidth="1"/>
    <col min="10" max="10" width="11.125" style="70" customWidth="1"/>
    <col min="11" max="11" width="2.125" style="70" customWidth="1"/>
    <col min="12" max="12" width="12.875" style="70" customWidth="1"/>
    <col min="13" max="13" width="4.75" style="70" customWidth="1"/>
    <col min="14" max="14" width="4" style="70" customWidth="1"/>
    <col min="15" max="15" width="3.625" style="70" customWidth="1"/>
    <col min="16" max="16" width="2.875" style="70" customWidth="1"/>
    <col min="17" max="17" width="3.5" style="70" customWidth="1"/>
    <col min="18" max="18" width="3" style="70" customWidth="1"/>
    <col min="19" max="19" width="4.875" style="70" customWidth="1"/>
    <col min="20" max="20" width="5.875" style="70" customWidth="1"/>
    <col min="21" max="21" width="3.625" style="70" customWidth="1"/>
    <col min="22" max="22" width="2.875" style="70" customWidth="1"/>
    <col min="23" max="23" width="3.5" style="70" customWidth="1"/>
    <col min="24" max="24" width="3" style="70" customWidth="1"/>
    <col min="25" max="25" width="4.875" style="70" customWidth="1"/>
    <col min="26" max="26" width="5.875" style="70" customWidth="1"/>
    <col min="27" max="27" width="3.625" style="70" customWidth="1"/>
    <col min="28" max="28" width="2.875" style="70" customWidth="1"/>
    <col min="29" max="29" width="3.5" style="70" customWidth="1"/>
    <col min="30" max="30" width="3" style="70" customWidth="1"/>
    <col min="31" max="31" width="4.875" style="70" customWidth="1"/>
    <col min="32" max="32" width="5.875" style="70" customWidth="1"/>
    <col min="33" max="33" width="3.625" style="70" customWidth="1"/>
    <col min="34" max="34" width="2.625" style="70" customWidth="1"/>
    <col min="35" max="35" width="3.5" style="70" customWidth="1"/>
    <col min="36" max="36" width="3" style="70" customWidth="1"/>
    <col min="37" max="37" width="4.875" style="70" customWidth="1"/>
    <col min="38" max="38" width="5.875" style="70" customWidth="1"/>
    <col min="39" max="39" width="3.625" style="70" customWidth="1"/>
    <col min="40" max="40" width="2.875" style="70" customWidth="1"/>
    <col min="41" max="41" width="3.5" style="70" customWidth="1"/>
    <col min="42" max="42" width="3" style="70" customWidth="1"/>
    <col min="43" max="43" width="4.875" style="70" customWidth="1"/>
    <col min="44" max="44" width="5.875" style="70" customWidth="1"/>
    <col min="45" max="45" width="3.625" style="70" customWidth="1"/>
    <col min="46" max="46" width="2.875" style="70" customWidth="1"/>
    <col min="47" max="47" width="3.5" style="70" customWidth="1"/>
    <col min="48" max="48" width="3" style="70" customWidth="1"/>
    <col min="49" max="49" width="5" style="70" customWidth="1"/>
    <col min="50" max="54" width="3" style="70" customWidth="1"/>
    <col min="55" max="55" width="5.125" style="70" customWidth="1"/>
    <col min="56" max="57" width="3" style="70" customWidth="1"/>
    <col min="58" max="58" width="5.125" style="70" customWidth="1"/>
    <col min="59" max="60" width="3" style="70" customWidth="1"/>
    <col min="61" max="16384" width="9" style="70"/>
  </cols>
  <sheetData>
    <row r="1" spans="1:60" ht="15" customHeight="1">
      <c r="A1" s="69"/>
      <c r="B1" s="123" t="s">
        <v>87</v>
      </c>
      <c r="C1" s="124"/>
      <c r="D1" s="124"/>
      <c r="E1" s="124"/>
      <c r="F1" s="124"/>
      <c r="G1" s="124"/>
      <c r="H1" s="124"/>
      <c r="I1" s="124"/>
      <c r="J1" s="124"/>
      <c r="K1" s="124"/>
      <c r="L1" s="124"/>
      <c r="M1" s="124"/>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row>
    <row r="2" spans="1:60" ht="16.5" customHeight="1">
      <c r="B2" s="219" t="s">
        <v>88</v>
      </c>
      <c r="C2" s="219"/>
      <c r="D2" s="219"/>
      <c r="E2" s="219"/>
      <c r="F2" s="219"/>
      <c r="G2" s="219"/>
      <c r="H2" s="219"/>
      <c r="I2" s="219"/>
      <c r="J2" s="219"/>
      <c r="K2" s="219"/>
      <c r="L2" s="219"/>
      <c r="M2" s="219"/>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row>
    <row r="3" spans="1:60" ht="14.25" customHeight="1" thickBot="1">
      <c r="B3" s="220" t="str">
        <f>"注：(　　)は" &amp; TEXT(別紙様式２!$K$3, "yyyy年m月") &amp; "以降の内訳"</f>
        <v>注：(　　)は2021年6月以降の内訳</v>
      </c>
      <c r="C3" s="220"/>
      <c r="D3" s="220"/>
      <c r="E3" s="220"/>
      <c r="F3" s="220"/>
      <c r="G3" s="220"/>
      <c r="H3" s="220"/>
      <c r="I3" s="220"/>
      <c r="J3" s="220"/>
      <c r="K3" s="220"/>
      <c r="L3" s="220"/>
      <c r="M3" s="220"/>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row>
    <row r="4" spans="1:60" ht="26.25" customHeight="1" thickBot="1">
      <c r="B4" s="221" t="s">
        <v>89</v>
      </c>
      <c r="C4" s="222"/>
      <c r="D4" s="223"/>
      <c r="E4" s="224" t="str">
        <f>別紙様式２!B3</f>
        <v>●●　●●</v>
      </c>
      <c r="F4" s="222"/>
      <c r="G4" s="222"/>
      <c r="H4" s="222"/>
      <c r="I4" s="222"/>
      <c r="J4" s="222"/>
      <c r="K4" s="222"/>
      <c r="L4" s="222"/>
      <c r="M4" s="130"/>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row>
    <row r="5" spans="1:60" ht="19.5" customHeight="1">
      <c r="B5" s="224" t="s">
        <v>90</v>
      </c>
      <c r="C5" s="222"/>
      <c r="D5" s="130"/>
      <c r="E5" s="224" t="s">
        <v>91</v>
      </c>
      <c r="F5" s="222"/>
      <c r="G5" s="222"/>
      <c r="H5" s="222"/>
      <c r="I5" s="222"/>
      <c r="J5" s="222"/>
      <c r="K5" s="222"/>
      <c r="L5" s="222"/>
      <c r="M5" s="130"/>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row>
    <row r="6" spans="1:60" ht="42" customHeight="1" thickBot="1">
      <c r="B6" s="225"/>
      <c r="C6" s="207"/>
      <c r="D6" s="134"/>
      <c r="E6" s="150" t="s">
        <v>92</v>
      </c>
      <c r="F6" s="151"/>
      <c r="G6" s="151"/>
      <c r="H6" s="152" t="s">
        <v>93</v>
      </c>
      <c r="I6" s="153"/>
      <c r="J6" s="154"/>
      <c r="K6" s="226" t="s">
        <v>94</v>
      </c>
      <c r="L6" s="151"/>
      <c r="M6" s="227"/>
      <c r="N6" s="73"/>
      <c r="O6" s="73" t="s">
        <v>126</v>
      </c>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row>
    <row r="7" spans="1:60" ht="18.95" customHeight="1">
      <c r="B7" s="159" t="s">
        <v>95</v>
      </c>
      <c r="C7" s="131" t="s">
        <v>96</v>
      </c>
      <c r="D7" s="132"/>
      <c r="E7" s="210">
        <f>SUMIFS(別紙様式２!I:I,別紙様式２!$B:$B,$O7)</f>
        <v>0</v>
      </c>
      <c r="F7" s="211"/>
      <c r="G7" s="211"/>
      <c r="H7" s="211">
        <f>SUMIFS(別紙様式２!J:J,別紙様式２!$B:$B,$O7)</f>
        <v>0</v>
      </c>
      <c r="I7" s="211"/>
      <c r="J7" s="211"/>
      <c r="K7" s="211">
        <f>SUMIFS(別紙様式２!K:K,別紙様式２!$B:$B,$O7)</f>
        <v>0</v>
      </c>
      <c r="L7" s="211"/>
      <c r="M7" s="212"/>
      <c r="N7" s="74"/>
      <c r="O7" s="98" t="s">
        <v>78</v>
      </c>
      <c r="P7" s="74"/>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Y7" s="70" t="s">
        <v>97</v>
      </c>
    </row>
    <row r="8" spans="1:60" ht="18.95" customHeight="1">
      <c r="B8" s="159"/>
      <c r="C8" s="161"/>
      <c r="D8" s="162"/>
      <c r="E8" s="213">
        <f>SUMIFS(別紙様式２!I:I,別紙様式２!$B:$B,$O8,別紙様式２!$D:$D,"&gt;="&amp;別紙様式２!$K$3)</f>
        <v>0</v>
      </c>
      <c r="F8" s="214"/>
      <c r="G8" s="214"/>
      <c r="H8" s="215">
        <f>SUMIFS(別紙様式２!J:J,別紙様式２!$B:$B,$O8,別紙様式２!$D:$D,"&gt;="&amp;別紙様式２!$K$3)</f>
        <v>0</v>
      </c>
      <c r="I8" s="216"/>
      <c r="J8" s="217"/>
      <c r="K8" s="215">
        <f>SUMIFS(別紙様式２!K:K,別紙様式２!$B:$B,$O8,別紙様式２!$D:$D,"&gt;="&amp;別紙様式２!$K$3)</f>
        <v>0</v>
      </c>
      <c r="L8" s="216"/>
      <c r="M8" s="218"/>
      <c r="N8" s="74"/>
      <c r="O8" s="98" t="s">
        <v>78</v>
      </c>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row>
    <row r="9" spans="1:60" ht="18.95" customHeight="1">
      <c r="B9" s="159"/>
      <c r="C9" s="209" t="s">
        <v>98</v>
      </c>
      <c r="D9" s="206" t="s">
        <v>99</v>
      </c>
      <c r="E9" s="208">
        <f>SUMIFS(別紙様式２!I:I,別紙様式２!$B:$B,$O9)</f>
        <v>0</v>
      </c>
      <c r="F9" s="198"/>
      <c r="G9" s="198"/>
      <c r="H9" s="198">
        <f>SUMIFS(別紙様式２!J:J,別紙様式２!$B:$B,$O9)</f>
        <v>0</v>
      </c>
      <c r="I9" s="198"/>
      <c r="J9" s="198"/>
      <c r="K9" s="198">
        <f>SUMIFS(別紙様式２!K:K,別紙様式２!$B:$B,$O9)</f>
        <v>0</v>
      </c>
      <c r="L9" s="198"/>
      <c r="M9" s="199"/>
      <c r="N9" s="73"/>
      <c r="O9" s="98" t="s">
        <v>80</v>
      </c>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row>
    <row r="10" spans="1:60" ht="18.95" customHeight="1">
      <c r="B10" s="159"/>
      <c r="C10" s="191"/>
      <c r="D10" s="191"/>
      <c r="E10" s="200">
        <f>SUMIFS(別紙様式２!I:I,別紙様式２!$B:$B,$O10,別紙様式２!$D:$D,"&gt;="&amp;別紙様式２!$K$3)</f>
        <v>0</v>
      </c>
      <c r="F10" s="201"/>
      <c r="G10" s="201"/>
      <c r="H10" s="202">
        <f>SUMIFS(別紙様式２!J:J,別紙様式２!$B:$B,$O10,別紙様式２!$D:$D,"&gt;="&amp;別紙様式２!$K$3)</f>
        <v>0</v>
      </c>
      <c r="I10" s="203"/>
      <c r="J10" s="204"/>
      <c r="K10" s="202">
        <f>SUMIFS(別紙様式２!K:K,別紙様式２!$B:$B,$O10,別紙様式２!$D:$D,"&gt;="&amp;別紙様式２!$K$3)</f>
        <v>0</v>
      </c>
      <c r="L10" s="203"/>
      <c r="M10" s="205"/>
      <c r="N10" s="73"/>
      <c r="O10" s="98" t="s">
        <v>80</v>
      </c>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row>
    <row r="11" spans="1:60" ht="18.95" customHeight="1">
      <c r="B11" s="159"/>
      <c r="C11" s="209" t="s">
        <v>100</v>
      </c>
      <c r="D11" s="206" t="s">
        <v>99</v>
      </c>
      <c r="E11" s="208">
        <f>SUMIFS(別紙様式２!I:I,別紙様式２!$B:$B,$O11)</f>
        <v>0</v>
      </c>
      <c r="F11" s="198"/>
      <c r="G11" s="198"/>
      <c r="H11" s="198">
        <f>SUMIFS(別紙様式２!J:J,別紙様式２!$B:$B,$O11)</f>
        <v>0</v>
      </c>
      <c r="I11" s="198"/>
      <c r="J11" s="198"/>
      <c r="K11" s="198">
        <f>SUMIFS(別紙様式２!K:K,別紙様式２!$B:$B,$O11)</f>
        <v>0</v>
      </c>
      <c r="L11" s="198"/>
      <c r="M11" s="199"/>
      <c r="N11" s="73"/>
      <c r="O11" s="73" t="s">
        <v>79</v>
      </c>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row>
    <row r="12" spans="1:60" ht="18.95" customHeight="1">
      <c r="B12" s="159"/>
      <c r="C12" s="191"/>
      <c r="D12" s="191"/>
      <c r="E12" s="200">
        <f>SUMIFS(別紙様式２!I:I,別紙様式２!$B:$B,$O12,別紙様式２!$D:$D,"&gt;="&amp;別紙様式２!$K$3)</f>
        <v>0</v>
      </c>
      <c r="F12" s="201"/>
      <c r="G12" s="201"/>
      <c r="H12" s="202">
        <f>SUMIFS(別紙様式２!J:J,別紙様式２!$B:$B,$O12,別紙様式２!$D:$D,"&gt;="&amp;別紙様式２!$K$3)</f>
        <v>0</v>
      </c>
      <c r="I12" s="203"/>
      <c r="J12" s="204"/>
      <c r="K12" s="202">
        <f>SUMIFS(別紙様式２!K:K,別紙様式２!$B:$B,$O12,別紙様式２!$D:$D,"&gt;="&amp;別紙様式２!$K$3)</f>
        <v>0</v>
      </c>
      <c r="L12" s="203"/>
      <c r="M12" s="205"/>
      <c r="N12" s="73"/>
      <c r="O12" s="73" t="s">
        <v>79</v>
      </c>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row>
    <row r="13" spans="1:60" ht="18.95" customHeight="1">
      <c r="B13" s="159"/>
      <c r="C13" s="209" t="s">
        <v>101</v>
      </c>
      <c r="D13" s="206" t="s">
        <v>99</v>
      </c>
      <c r="E13" s="208">
        <f>SUMIFS(別紙様式２!I:I,別紙様式２!$B:$B,$O13)</f>
        <v>0</v>
      </c>
      <c r="F13" s="198"/>
      <c r="G13" s="198"/>
      <c r="H13" s="198">
        <f>SUMIFS(別紙様式２!J:J,別紙様式２!$B:$B,$O13)</f>
        <v>0</v>
      </c>
      <c r="I13" s="198"/>
      <c r="J13" s="198"/>
      <c r="K13" s="198">
        <f>SUMIFS(別紙様式２!K:K,別紙様式２!$B:$B,$O13)</f>
        <v>0</v>
      </c>
      <c r="L13" s="198"/>
      <c r="M13" s="199"/>
      <c r="N13" s="73"/>
      <c r="O13" s="73" t="s">
        <v>81</v>
      </c>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row>
    <row r="14" spans="1:60" ht="18.95" customHeight="1">
      <c r="B14" s="159"/>
      <c r="C14" s="191"/>
      <c r="D14" s="191"/>
      <c r="E14" s="200">
        <f>SUMIFS(別紙様式２!I:I,別紙様式２!$B:$B,$O14,別紙様式２!$D:$D,"&gt;="&amp;別紙様式２!$K$3)</f>
        <v>0</v>
      </c>
      <c r="F14" s="201"/>
      <c r="G14" s="201"/>
      <c r="H14" s="202">
        <f>SUMIFS(別紙様式２!J:J,別紙様式２!$B:$B,$O14,別紙様式２!$D:$D,"&gt;="&amp;別紙様式２!$K$3)</f>
        <v>0</v>
      </c>
      <c r="I14" s="203"/>
      <c r="J14" s="204"/>
      <c r="K14" s="202">
        <f>SUMIFS(別紙様式２!K:K,別紙様式２!$B:$B,$O14,別紙様式２!$D:$D,"&gt;="&amp;別紙様式２!$K$3)</f>
        <v>0</v>
      </c>
      <c r="L14" s="203"/>
      <c r="M14" s="205"/>
      <c r="N14" s="73"/>
      <c r="O14" s="73" t="s">
        <v>81</v>
      </c>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row>
    <row r="15" spans="1:60" ht="18.95" customHeight="1">
      <c r="B15" s="159"/>
      <c r="C15" s="209" t="s">
        <v>102</v>
      </c>
      <c r="D15" s="206" t="s">
        <v>99</v>
      </c>
      <c r="E15" s="208">
        <f>SUMIFS(別紙様式２!I:I,別紙様式２!$B:$B,$O15)</f>
        <v>0</v>
      </c>
      <c r="F15" s="198"/>
      <c r="G15" s="198"/>
      <c r="H15" s="198">
        <f>SUMIFS(別紙様式２!J:J,別紙様式２!$B:$B,$O15)</f>
        <v>0</v>
      </c>
      <c r="I15" s="198"/>
      <c r="J15" s="198"/>
      <c r="K15" s="198">
        <f>SUMIFS(別紙様式２!K:K,別紙様式２!$B:$B,$O15)</f>
        <v>0</v>
      </c>
      <c r="L15" s="198"/>
      <c r="M15" s="199"/>
      <c r="N15" s="73"/>
      <c r="O15" s="73" t="s">
        <v>73</v>
      </c>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row>
    <row r="16" spans="1:60" ht="18.95" customHeight="1">
      <c r="B16" s="159"/>
      <c r="C16" s="191"/>
      <c r="D16" s="191"/>
      <c r="E16" s="200">
        <f>SUMIFS(別紙様式２!I:I,別紙様式２!$B:$B,$O16,別紙様式２!$D:$D,"&gt;="&amp;別紙様式２!$K$3)</f>
        <v>0</v>
      </c>
      <c r="F16" s="201"/>
      <c r="G16" s="201"/>
      <c r="H16" s="202">
        <f>SUMIFS(別紙様式２!J:J,別紙様式２!$B:$B,$O16,別紙様式２!$D:$D,"&gt;="&amp;別紙様式２!$K$3)</f>
        <v>0</v>
      </c>
      <c r="I16" s="203"/>
      <c r="J16" s="204"/>
      <c r="K16" s="202">
        <f>SUMIFS(別紙様式２!K:K,別紙様式２!$B:$B,$O16,別紙様式２!$D:$D,"&gt;="&amp;別紙様式２!$K$3)</f>
        <v>0</v>
      </c>
      <c r="L16" s="203"/>
      <c r="M16" s="205"/>
      <c r="N16" s="73"/>
      <c r="O16" s="73" t="s">
        <v>73</v>
      </c>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row>
    <row r="17" spans="2:49" ht="18.95" customHeight="1">
      <c r="B17" s="159"/>
      <c r="C17" s="206" t="s">
        <v>103</v>
      </c>
      <c r="D17" s="206"/>
      <c r="E17" s="208">
        <f>E7+E9+E11+E13+E15</f>
        <v>0</v>
      </c>
      <c r="F17" s="166"/>
      <c r="G17" s="166"/>
      <c r="H17" s="198">
        <f>H7+H9+H11+H13+H15</f>
        <v>0</v>
      </c>
      <c r="I17" s="166"/>
      <c r="J17" s="166"/>
      <c r="K17" s="198">
        <f>K7+K9+K11+K13+K15</f>
        <v>0</v>
      </c>
      <c r="L17" s="166"/>
      <c r="M17" s="168"/>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row>
    <row r="18" spans="2:49" ht="18.95" customHeight="1" thickBot="1">
      <c r="B18" s="159"/>
      <c r="C18" s="207"/>
      <c r="D18" s="207"/>
      <c r="E18" s="195">
        <f>E8+E10+E12+E14+E16</f>
        <v>0</v>
      </c>
      <c r="F18" s="196"/>
      <c r="G18" s="196"/>
      <c r="H18" s="196">
        <f>H8+H10+H12+H14+H16</f>
        <v>0</v>
      </c>
      <c r="I18" s="196"/>
      <c r="J18" s="196"/>
      <c r="K18" s="196">
        <f>K8+K10+K12+K14+K16</f>
        <v>0</v>
      </c>
      <c r="L18" s="196"/>
      <c r="M18" s="197"/>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row>
    <row r="19" spans="2:49" ht="18.95" customHeight="1">
      <c r="B19" s="159"/>
      <c r="C19" s="75" t="s">
        <v>104</v>
      </c>
      <c r="D19" s="76" t="s">
        <v>105</v>
      </c>
      <c r="E19" s="190">
        <f>E17</f>
        <v>0</v>
      </c>
      <c r="F19" s="191"/>
      <c r="G19" s="191"/>
      <c r="H19" s="192">
        <f>H17</f>
        <v>0</v>
      </c>
      <c r="I19" s="191"/>
      <c r="J19" s="193"/>
      <c r="K19" s="194">
        <f>K17</f>
        <v>0</v>
      </c>
      <c r="L19" s="191"/>
      <c r="M19" s="162"/>
      <c r="N19" s="73"/>
      <c r="O19" s="73"/>
      <c r="P19" s="73"/>
      <c r="Q19" s="73"/>
      <c r="R19" s="73"/>
      <c r="S19" s="99"/>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row>
    <row r="20" spans="2:49" ht="18.95" customHeight="1" thickBot="1">
      <c r="B20" s="159"/>
      <c r="C20" s="77"/>
      <c r="D20" s="78"/>
      <c r="E20" s="195">
        <f>E18</f>
        <v>0</v>
      </c>
      <c r="F20" s="196"/>
      <c r="G20" s="196"/>
      <c r="H20" s="196">
        <f>H18</f>
        <v>0</v>
      </c>
      <c r="I20" s="196"/>
      <c r="J20" s="196"/>
      <c r="K20" s="196">
        <f>K18</f>
        <v>0</v>
      </c>
      <c r="L20" s="196"/>
      <c r="M20" s="197"/>
      <c r="N20" s="73"/>
      <c r="O20" s="73"/>
      <c r="P20" s="73"/>
      <c r="Q20" s="73"/>
      <c r="R20" s="73"/>
      <c r="S20" s="99"/>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row>
    <row r="21" spans="2:49" ht="18.95" customHeight="1">
      <c r="B21" s="159"/>
      <c r="C21" s="77"/>
      <c r="D21" s="79" t="s">
        <v>106</v>
      </c>
      <c r="E21" s="177">
        <f>E19+H19</f>
        <v>0</v>
      </c>
      <c r="F21" s="178"/>
      <c r="G21" s="178"/>
      <c r="H21" s="178"/>
      <c r="I21" s="178"/>
      <c r="J21" s="179"/>
      <c r="K21" s="180"/>
      <c r="L21" s="181"/>
      <c r="M21" s="182"/>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row>
    <row r="22" spans="2:49" ht="18.95" customHeight="1">
      <c r="B22" s="159"/>
      <c r="C22" s="77"/>
      <c r="D22" s="78" t="s">
        <v>107</v>
      </c>
      <c r="E22" s="183">
        <f>E20+H20</f>
        <v>0</v>
      </c>
      <c r="F22" s="184"/>
      <c r="G22" s="184"/>
      <c r="H22" s="184"/>
      <c r="I22" s="184"/>
      <c r="J22" s="185"/>
      <c r="K22" s="180"/>
      <c r="L22" s="181"/>
      <c r="M22" s="182"/>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row>
    <row r="23" spans="2:49" ht="18.95" customHeight="1">
      <c r="B23" s="159"/>
      <c r="C23" s="77"/>
      <c r="D23" s="79" t="s">
        <v>106</v>
      </c>
      <c r="E23" s="177">
        <f>E21+K19</f>
        <v>0</v>
      </c>
      <c r="F23" s="178"/>
      <c r="G23" s="178"/>
      <c r="H23" s="178"/>
      <c r="I23" s="178"/>
      <c r="J23" s="178"/>
      <c r="K23" s="178"/>
      <c r="L23" s="178"/>
      <c r="M23" s="186"/>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row>
    <row r="24" spans="2:49" ht="18.95" customHeight="1" thickBot="1">
      <c r="B24" s="159"/>
      <c r="C24" s="80"/>
      <c r="D24" s="78" t="s">
        <v>108</v>
      </c>
      <c r="E24" s="187">
        <f>E22+K20</f>
        <v>0</v>
      </c>
      <c r="F24" s="188"/>
      <c r="G24" s="188"/>
      <c r="H24" s="188"/>
      <c r="I24" s="188"/>
      <c r="J24" s="188"/>
      <c r="K24" s="188"/>
      <c r="L24" s="188"/>
      <c r="M24" s="189"/>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row>
    <row r="25" spans="2:49" ht="18.95" customHeight="1">
      <c r="B25" s="159"/>
      <c r="C25" s="75" t="s">
        <v>46</v>
      </c>
      <c r="D25" s="76" t="s">
        <v>105</v>
      </c>
      <c r="E25" s="141">
        <f>SUMIFS(別紙様式２!$L:$L,別紙様式２!I:I,"&lt;&gt;",別紙様式２!$B:$B,"&lt;&gt;")</f>
        <v>0</v>
      </c>
      <c r="F25" s="142"/>
      <c r="G25" s="142"/>
      <c r="H25" s="142">
        <f>SUMIFS(別紙様式２!$L:$L,別紙様式２!J:J,"&lt;&gt;",別紙様式２!$B:$B,"&lt;&gt;")</f>
        <v>0</v>
      </c>
      <c r="I25" s="142"/>
      <c r="J25" s="142"/>
      <c r="K25" s="142">
        <f>SUMIFS(別紙様式２!$L:$L,別紙様式２!K:K,"&lt;&gt;",別紙様式２!$B:$B,"&lt;&gt;")</f>
        <v>0</v>
      </c>
      <c r="L25" s="142"/>
      <c r="M25" s="14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row>
    <row r="26" spans="2:49" ht="18.95" customHeight="1">
      <c r="B26" s="159"/>
      <c r="C26" s="77"/>
      <c r="D26" s="78"/>
      <c r="E26" s="125">
        <f>SUMIFS(別紙様式２!$L:$L,別紙様式２!I:I,"&lt;&gt;",別紙様式２!$B:$B,"&lt;&gt;",別紙様式２!$D:$D,"&gt;="&amp;別紙様式２!$K$3)</f>
        <v>0</v>
      </c>
      <c r="F26" s="126"/>
      <c r="G26" s="126"/>
      <c r="H26" s="126">
        <f>SUMIFS(別紙様式２!$L:$L,別紙様式２!J:J,"&lt;&gt;",別紙様式２!$B:$B,"&lt;&gt;",別紙様式２!$D:$D,"&gt;="&amp;別紙様式２!$K$3)</f>
        <v>0</v>
      </c>
      <c r="I26" s="126"/>
      <c r="J26" s="126"/>
      <c r="K26" s="126">
        <f>SUMIFS(別紙様式２!$L:$L,別紙様式２!K:K,"&lt;&gt;",別紙様式２!$B:$B,"&lt;&gt;",別紙様式２!$D:$D,"&gt;="&amp;別紙様式２!$K$3)</f>
        <v>0</v>
      </c>
      <c r="L26" s="126"/>
      <c r="M26" s="127"/>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row>
    <row r="27" spans="2:49" ht="18.95" customHeight="1">
      <c r="B27" s="159"/>
      <c r="C27" s="77"/>
      <c r="D27" s="79" t="s">
        <v>106</v>
      </c>
      <c r="E27" s="165">
        <f>E25+H25</f>
        <v>0</v>
      </c>
      <c r="F27" s="167"/>
      <c r="G27" s="167"/>
      <c r="H27" s="167"/>
      <c r="I27" s="167"/>
      <c r="J27" s="167"/>
      <c r="K27" s="175"/>
      <c r="L27" s="175"/>
      <c r="M27" s="176"/>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row>
    <row r="28" spans="2:49" ht="18.95" customHeight="1">
      <c r="B28" s="159"/>
      <c r="C28" s="77"/>
      <c r="D28" s="78" t="s">
        <v>107</v>
      </c>
      <c r="E28" s="125">
        <f>E26+H26</f>
        <v>0</v>
      </c>
      <c r="F28" s="126"/>
      <c r="G28" s="126"/>
      <c r="H28" s="126"/>
      <c r="I28" s="126"/>
      <c r="J28" s="126"/>
      <c r="K28" s="175"/>
      <c r="L28" s="175"/>
      <c r="M28" s="176"/>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row>
    <row r="29" spans="2:49" ht="18.95" customHeight="1">
      <c r="B29" s="159"/>
      <c r="C29" s="77"/>
      <c r="D29" s="79" t="s">
        <v>106</v>
      </c>
      <c r="E29" s="165">
        <f>E27+K25</f>
        <v>0</v>
      </c>
      <c r="F29" s="167"/>
      <c r="G29" s="167"/>
      <c r="H29" s="167"/>
      <c r="I29" s="167"/>
      <c r="J29" s="167"/>
      <c r="K29" s="167"/>
      <c r="L29" s="167"/>
      <c r="M29" s="174"/>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row>
    <row r="30" spans="2:49" ht="18.95" customHeight="1" thickBot="1">
      <c r="B30" s="159"/>
      <c r="C30" s="77"/>
      <c r="D30" s="78" t="s">
        <v>108</v>
      </c>
      <c r="E30" s="169">
        <f>E28+K26</f>
        <v>0</v>
      </c>
      <c r="F30" s="145"/>
      <c r="G30" s="145"/>
      <c r="H30" s="145"/>
      <c r="I30" s="145"/>
      <c r="J30" s="145"/>
      <c r="K30" s="145"/>
      <c r="L30" s="145"/>
      <c r="M30" s="146"/>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row>
    <row r="31" spans="2:49" ht="7.5" customHeight="1" thickBot="1">
      <c r="B31" s="81"/>
      <c r="C31" s="82"/>
      <c r="D31" s="82"/>
      <c r="E31" s="83"/>
      <c r="F31" s="84"/>
      <c r="G31" s="84"/>
      <c r="H31" s="84"/>
      <c r="I31" s="84"/>
      <c r="J31" s="84"/>
      <c r="K31" s="84"/>
      <c r="L31" s="84"/>
      <c r="M31" s="84"/>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row>
    <row r="32" spans="2:49" ht="18.75" customHeight="1" thickBot="1">
      <c r="B32" s="85"/>
      <c r="C32" s="82"/>
      <c r="D32" s="86"/>
      <c r="E32" s="147" t="s">
        <v>109</v>
      </c>
      <c r="F32" s="148"/>
      <c r="G32" s="148"/>
      <c r="H32" s="148"/>
      <c r="I32" s="148"/>
      <c r="J32" s="148"/>
      <c r="K32" s="148"/>
      <c r="L32" s="148"/>
      <c r="M32" s="149"/>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row>
    <row r="33" spans="2:51" ht="43.5" customHeight="1" thickBot="1">
      <c r="B33" s="85"/>
      <c r="C33" s="148" t="s">
        <v>90</v>
      </c>
      <c r="D33" s="149"/>
      <c r="E33" s="150" t="s">
        <v>110</v>
      </c>
      <c r="F33" s="151"/>
      <c r="G33" s="151"/>
      <c r="H33" s="152" t="s">
        <v>111</v>
      </c>
      <c r="I33" s="153"/>
      <c r="J33" s="154"/>
      <c r="K33" s="155" t="s">
        <v>112</v>
      </c>
      <c r="L33" s="156"/>
      <c r="M33" s="157"/>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row>
    <row r="34" spans="2:51" ht="18.95" customHeight="1">
      <c r="B34" s="158" t="s">
        <v>113</v>
      </c>
      <c r="C34" s="129" t="s">
        <v>96</v>
      </c>
      <c r="D34" s="130"/>
      <c r="E34" s="141">
        <f>COUNTIFS(別紙様式２!$B:$B,$O34,別紙様式２!$C:$C,$P34)</f>
        <v>0</v>
      </c>
      <c r="F34" s="142"/>
      <c r="G34" s="142"/>
      <c r="H34" s="142">
        <f>COUNTIFS(別紙様式２!$B:$B,$O34,別紙様式２!$C:$C,$Q34)</f>
        <v>0</v>
      </c>
      <c r="I34" s="142"/>
      <c r="J34" s="142"/>
      <c r="K34" s="142">
        <f>COUNTIFS(別紙様式２!$B:$B,$O34,別紙様式２!$C:$C,$R34)</f>
        <v>0</v>
      </c>
      <c r="L34" s="142"/>
      <c r="M34" s="143"/>
      <c r="N34" s="73"/>
      <c r="O34" s="73" t="s">
        <v>83</v>
      </c>
      <c r="P34" s="73" t="s">
        <v>131</v>
      </c>
      <c r="Q34" s="73" t="s">
        <v>133</v>
      </c>
      <c r="R34" s="73" t="s">
        <v>129</v>
      </c>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Y34" s="70" t="s">
        <v>97</v>
      </c>
    </row>
    <row r="35" spans="2:51" ht="18.95" customHeight="1">
      <c r="B35" s="159"/>
      <c r="C35" s="161"/>
      <c r="D35" s="162"/>
      <c r="E35" s="125">
        <f>COUNTIFS(別紙様式２!$B:$B,$O35,別紙様式２!$C:$C,$P35,別紙様式２!$D:$D,"&gt;="&amp;別紙様式２!$K$3)</f>
        <v>0</v>
      </c>
      <c r="F35" s="126"/>
      <c r="G35" s="126"/>
      <c r="H35" s="126">
        <f>COUNTIFS(別紙様式２!$B:$B,$O35,別紙様式２!$C:$C,$Q35,別紙様式２!$D:$D,"&gt;="&amp;別紙様式２!$K$3)</f>
        <v>0</v>
      </c>
      <c r="I35" s="126"/>
      <c r="J35" s="126"/>
      <c r="K35" s="126">
        <f>COUNTIFS(別紙様式２!$B:$B,$O35,別紙様式２!$C:$C,$R35,別紙様式２!$D:$D,"&gt;="&amp;別紙様式２!$K$3)</f>
        <v>0</v>
      </c>
      <c r="L35" s="126"/>
      <c r="M35" s="127"/>
      <c r="N35" s="73"/>
      <c r="O35" s="73" t="s">
        <v>83</v>
      </c>
      <c r="P35" s="73" t="s">
        <v>131</v>
      </c>
      <c r="Q35" s="73" t="s">
        <v>133</v>
      </c>
      <c r="R35" s="73" t="s">
        <v>129</v>
      </c>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row>
    <row r="36" spans="2:51" ht="18.95" customHeight="1">
      <c r="B36" s="159"/>
      <c r="C36" s="173" t="s">
        <v>98</v>
      </c>
      <c r="D36" s="164" t="s">
        <v>99</v>
      </c>
      <c r="E36" s="165">
        <f>COUNTIFS(別紙様式２!$B:$B,$O36,別紙様式２!$C:$C,$P36)</f>
        <v>0</v>
      </c>
      <c r="F36" s="167"/>
      <c r="G36" s="167"/>
      <c r="H36" s="167">
        <f>COUNTIFS(別紙様式２!$B:$B,$O36,別紙様式２!$C:$C,$Q36)</f>
        <v>0</v>
      </c>
      <c r="I36" s="167"/>
      <c r="J36" s="167"/>
      <c r="K36" s="167">
        <f>COUNTIFS(別紙様式２!$B:$B,$O36,別紙様式２!$C:$C,$R36)</f>
        <v>0</v>
      </c>
      <c r="L36" s="167"/>
      <c r="M36" s="174"/>
      <c r="N36" s="73"/>
      <c r="O36" s="73" t="s">
        <v>85</v>
      </c>
      <c r="P36" s="73" t="s">
        <v>131</v>
      </c>
      <c r="Q36" s="73" t="s">
        <v>133</v>
      </c>
      <c r="R36" s="73" t="s">
        <v>129</v>
      </c>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row>
    <row r="37" spans="2:51" ht="18.95" customHeight="1">
      <c r="B37" s="159"/>
      <c r="C37" s="161"/>
      <c r="D37" s="162"/>
      <c r="E37" s="125">
        <f>COUNTIFS(別紙様式２!$B:$B,$O37,別紙様式２!$C:$C,$P37,別紙様式２!$D:$D,"&gt;="&amp;別紙様式２!$K$3)</f>
        <v>0</v>
      </c>
      <c r="F37" s="126"/>
      <c r="G37" s="126"/>
      <c r="H37" s="126">
        <f>COUNTIFS(別紙様式２!$B:$B,$O37,別紙様式２!$C:$C,$Q37,別紙様式２!$D:$D,"&gt;="&amp;別紙様式２!$K$3)</f>
        <v>0</v>
      </c>
      <c r="I37" s="126"/>
      <c r="J37" s="126"/>
      <c r="K37" s="126">
        <f>COUNTIFS(別紙様式２!$B:$B,$O37,別紙様式２!$C:$C,$R37,別紙様式２!$D:$D,"&gt;="&amp;別紙様式２!$K$3)</f>
        <v>0</v>
      </c>
      <c r="L37" s="126"/>
      <c r="M37" s="127"/>
      <c r="N37" s="73"/>
      <c r="O37" s="73" t="s">
        <v>85</v>
      </c>
      <c r="P37" s="73" t="s">
        <v>131</v>
      </c>
      <c r="Q37" s="73" t="s">
        <v>133</v>
      </c>
      <c r="R37" s="73" t="s">
        <v>129</v>
      </c>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row>
    <row r="38" spans="2:51" ht="18.95" customHeight="1">
      <c r="B38" s="159"/>
      <c r="C38" s="163" t="s">
        <v>103</v>
      </c>
      <c r="D38" s="164"/>
      <c r="E38" s="165">
        <f>E34+E36</f>
        <v>0</v>
      </c>
      <c r="F38" s="166"/>
      <c r="G38" s="166"/>
      <c r="H38" s="167">
        <f t="shared" ref="H38" si="0">H34+H36</f>
        <v>0</v>
      </c>
      <c r="I38" s="166"/>
      <c r="J38" s="166"/>
      <c r="K38" s="167">
        <f t="shared" ref="K38" si="1">K34+K36</f>
        <v>0</v>
      </c>
      <c r="L38" s="166"/>
      <c r="M38" s="168"/>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row>
    <row r="39" spans="2:51" ht="18.95" customHeight="1" thickBot="1">
      <c r="B39" s="159"/>
      <c r="C39" s="133"/>
      <c r="D39" s="134"/>
      <c r="E39" s="169">
        <f>E35+E37</f>
        <v>0</v>
      </c>
      <c r="F39" s="170"/>
      <c r="G39" s="170"/>
      <c r="H39" s="171">
        <f t="shared" ref="H39" si="2">H35+H37</f>
        <v>0</v>
      </c>
      <c r="I39" s="170"/>
      <c r="J39" s="170"/>
      <c r="K39" s="171">
        <f t="shared" ref="K39" si="3">K35+K37</f>
        <v>0</v>
      </c>
      <c r="L39" s="170"/>
      <c r="M39" s="172"/>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row>
    <row r="40" spans="2:51" ht="18.95" customHeight="1" thickBot="1">
      <c r="B40" s="159"/>
      <c r="C40" s="129" t="s">
        <v>102</v>
      </c>
      <c r="D40" s="130" t="s">
        <v>99</v>
      </c>
      <c r="E40" s="135" t="s">
        <v>114</v>
      </c>
      <c r="F40" s="136"/>
      <c r="G40" s="136"/>
      <c r="H40" s="137" t="s">
        <v>115</v>
      </c>
      <c r="I40" s="136"/>
      <c r="J40" s="138"/>
      <c r="K40" s="138" t="s">
        <v>116</v>
      </c>
      <c r="L40" s="139"/>
      <c r="M40" s="140"/>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row>
    <row r="41" spans="2:51" ht="18.95" customHeight="1">
      <c r="B41" s="159"/>
      <c r="C41" s="131"/>
      <c r="D41" s="132"/>
      <c r="E41" s="141">
        <f>COUNTIFS(別紙様式２!$B:$B,$O41,別紙様式２!$C:$C,$P41)</f>
        <v>0</v>
      </c>
      <c r="F41" s="142"/>
      <c r="G41" s="142"/>
      <c r="H41" s="142">
        <f>COUNTIFS(別紙様式２!$B:$B,$O41,別紙様式２!$C:$C,$Q41)</f>
        <v>0</v>
      </c>
      <c r="I41" s="142"/>
      <c r="J41" s="142"/>
      <c r="K41" s="142">
        <f>COUNTIFS(別紙様式２!$B:$B,$O41,別紙様式２!$C:$C,$R41)</f>
        <v>0</v>
      </c>
      <c r="L41" s="142"/>
      <c r="M41" s="143"/>
      <c r="N41" s="73"/>
      <c r="O41" s="73" t="s">
        <v>136</v>
      </c>
      <c r="P41" s="73" t="s">
        <v>127</v>
      </c>
      <c r="Q41" s="73" t="s">
        <v>137</v>
      </c>
      <c r="R41" s="73" t="s">
        <v>128</v>
      </c>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row>
    <row r="42" spans="2:51" ht="18.95" customHeight="1" thickBot="1">
      <c r="B42" s="160"/>
      <c r="C42" s="133"/>
      <c r="D42" s="134"/>
      <c r="E42" s="144">
        <f>COUNTIFS(別紙様式２!$B:$B,$O42,別紙様式２!$C:$C,$P42,別紙様式２!$D:$D,"&gt;="&amp;別紙様式２!$K$3)</f>
        <v>0</v>
      </c>
      <c r="F42" s="145"/>
      <c r="G42" s="145"/>
      <c r="H42" s="145">
        <f>COUNTIFS(別紙様式２!$B:$B,$O42,別紙様式２!$C:$C,$Q42,別紙様式２!$D:$D,"&gt;="&amp;別紙様式２!$K$3)</f>
        <v>0</v>
      </c>
      <c r="I42" s="145"/>
      <c r="J42" s="145"/>
      <c r="K42" s="145">
        <f>COUNTIFS(別紙様式２!$B:$B,$O42,別紙様式２!$C:$C,$R42,別紙様式２!$D:$D,"&gt;="&amp;別紙様式２!$K$3)</f>
        <v>0</v>
      </c>
      <c r="L42" s="145"/>
      <c r="M42" s="146"/>
      <c r="N42" s="73"/>
      <c r="O42" s="73" t="s">
        <v>136</v>
      </c>
      <c r="P42" s="73" t="s">
        <v>127</v>
      </c>
      <c r="Q42" s="73" t="s">
        <v>137</v>
      </c>
      <c r="R42" s="73" t="s">
        <v>128</v>
      </c>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row>
    <row r="43" spans="2:51" ht="15" customHeight="1">
      <c r="B43" s="87" t="s">
        <v>117</v>
      </c>
    </row>
    <row r="44" spans="2:51" ht="15" customHeight="1">
      <c r="B44" s="128" t="str">
        <f>"*2上段にはこれまでの全論文数、Impact Factor、Citation Indexを記載する。下段（　　　）には過去5年間（" &amp; TEXT(別紙様式２!$K$3, "yyyy年m月") &amp; "以降）の論文数、Impact Factor、Citation Indexを記載する。"</f>
        <v>*2上段にはこれまでの全論文数、Impact Factor、Citation Indexを記載する。下段（　　　）には過去5年間（2021年6月以降）の論文数、Impact Factor、Citation Indexを記載する。</v>
      </c>
      <c r="C44" s="128"/>
      <c r="D44" s="128"/>
      <c r="E44" s="128"/>
      <c r="F44" s="128"/>
      <c r="G44" s="128"/>
      <c r="H44" s="128"/>
      <c r="I44" s="128"/>
      <c r="J44" s="128"/>
      <c r="K44" s="128"/>
      <c r="L44" s="128"/>
    </row>
    <row r="45" spans="2:51" ht="24.75" customHeight="1">
      <c r="B45" s="128"/>
      <c r="C45" s="128"/>
      <c r="D45" s="128"/>
      <c r="E45" s="128"/>
      <c r="F45" s="128"/>
      <c r="G45" s="128"/>
      <c r="H45" s="128"/>
      <c r="I45" s="128"/>
      <c r="J45" s="128"/>
      <c r="K45" s="128"/>
      <c r="L45" s="128"/>
    </row>
  </sheetData>
  <mergeCells count="115">
    <mergeCell ref="B1:M1"/>
    <mergeCell ref="B2:M2"/>
    <mergeCell ref="B3:M3"/>
    <mergeCell ref="B4:D4"/>
    <mergeCell ref="E4:M4"/>
    <mergeCell ref="B5:D6"/>
    <mergeCell ref="E5:M5"/>
    <mergeCell ref="E6:G6"/>
    <mergeCell ref="H6:J6"/>
    <mergeCell ref="K6:M6"/>
    <mergeCell ref="B7:B30"/>
    <mergeCell ref="C7:D8"/>
    <mergeCell ref="E7:G7"/>
    <mergeCell ref="H7:J7"/>
    <mergeCell ref="K7:M7"/>
    <mergeCell ref="E8:G8"/>
    <mergeCell ref="H8:J8"/>
    <mergeCell ref="K8:M8"/>
    <mergeCell ref="C9:D10"/>
    <mergeCell ref="E9:G9"/>
    <mergeCell ref="H9:J9"/>
    <mergeCell ref="K9:M9"/>
    <mergeCell ref="E10:G10"/>
    <mergeCell ref="H10:J10"/>
    <mergeCell ref="K10:M10"/>
    <mergeCell ref="C11:D12"/>
    <mergeCell ref="E11:G11"/>
    <mergeCell ref="H11:J11"/>
    <mergeCell ref="K11:M11"/>
    <mergeCell ref="E12:G12"/>
    <mergeCell ref="H12:J12"/>
    <mergeCell ref="K12:M12"/>
    <mergeCell ref="C13:D14"/>
    <mergeCell ref="E13:G13"/>
    <mergeCell ref="H13:J13"/>
    <mergeCell ref="K13:M13"/>
    <mergeCell ref="E14:G14"/>
    <mergeCell ref="H14:J14"/>
    <mergeCell ref="K14:M14"/>
    <mergeCell ref="C17:D18"/>
    <mergeCell ref="E17:G17"/>
    <mergeCell ref="H17:J17"/>
    <mergeCell ref="K17:M17"/>
    <mergeCell ref="E18:G18"/>
    <mergeCell ref="H18:J18"/>
    <mergeCell ref="K18:M18"/>
    <mergeCell ref="C15:D16"/>
    <mergeCell ref="E15:G15"/>
    <mergeCell ref="H15:J15"/>
    <mergeCell ref="K15:M15"/>
    <mergeCell ref="E16:G16"/>
    <mergeCell ref="H16:J16"/>
    <mergeCell ref="K16:M16"/>
    <mergeCell ref="E21:J21"/>
    <mergeCell ref="K21:M21"/>
    <mergeCell ref="E22:J22"/>
    <mergeCell ref="K22:M22"/>
    <mergeCell ref="E23:M23"/>
    <mergeCell ref="E24:M24"/>
    <mergeCell ref="E19:G19"/>
    <mergeCell ref="H19:J19"/>
    <mergeCell ref="K19:M19"/>
    <mergeCell ref="E20:G20"/>
    <mergeCell ref="H20:J20"/>
    <mergeCell ref="K20:M20"/>
    <mergeCell ref="E27:J27"/>
    <mergeCell ref="K27:M27"/>
    <mergeCell ref="E28:J28"/>
    <mergeCell ref="K28:M28"/>
    <mergeCell ref="E29:M29"/>
    <mergeCell ref="E30:M30"/>
    <mergeCell ref="E25:G25"/>
    <mergeCell ref="H25:J25"/>
    <mergeCell ref="K25:M25"/>
    <mergeCell ref="E26:G26"/>
    <mergeCell ref="H26:J26"/>
    <mergeCell ref="K26:M26"/>
    <mergeCell ref="E32:M32"/>
    <mergeCell ref="C33:D33"/>
    <mergeCell ref="E33:G33"/>
    <mergeCell ref="H33:J33"/>
    <mergeCell ref="K33:M33"/>
    <mergeCell ref="B34:B42"/>
    <mergeCell ref="C34:D35"/>
    <mergeCell ref="E34:G34"/>
    <mergeCell ref="H34:J34"/>
    <mergeCell ref="K34:M34"/>
    <mergeCell ref="C38:D39"/>
    <mergeCell ref="E38:G38"/>
    <mergeCell ref="H38:J38"/>
    <mergeCell ref="K38:M38"/>
    <mergeCell ref="E39:G39"/>
    <mergeCell ref="H39:J39"/>
    <mergeCell ref="K39:M39"/>
    <mergeCell ref="E35:G35"/>
    <mergeCell ref="H35:J35"/>
    <mergeCell ref="K35:M35"/>
    <mergeCell ref="C36:D37"/>
    <mergeCell ref="E36:G36"/>
    <mergeCell ref="H36:J36"/>
    <mergeCell ref="K36:M36"/>
    <mergeCell ref="E37:G37"/>
    <mergeCell ref="H37:J37"/>
    <mergeCell ref="K37:M37"/>
    <mergeCell ref="B44:L45"/>
    <mergeCell ref="C40:D42"/>
    <mergeCell ref="E40:G40"/>
    <mergeCell ref="H40:J40"/>
    <mergeCell ref="K40:M40"/>
    <mergeCell ref="E41:G41"/>
    <mergeCell ref="H41:J41"/>
    <mergeCell ref="K41:M41"/>
    <mergeCell ref="E42:G42"/>
    <mergeCell ref="H42:J42"/>
    <mergeCell ref="K42:M42"/>
  </mergeCells>
  <phoneticPr fontId="1"/>
  <printOptions horizontalCentered="1"/>
  <pageMargins left="0.98425196850393704" right="0.98425196850393704" top="0.78740157480314965" bottom="0.78740157480314965" header="0.51181102362204722" footer="0.51181102362204722"/>
  <pageSetup paperSize="9" scale="81" fitToHeight="0" orientation="portrait" r:id="rId1"/>
  <ignoredErrors>
    <ignoredError sqref="H8 H10 H1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業績目録（別紙様式２）の記載方法</vt:lpstr>
      <vt:lpstr>記載見本</vt:lpstr>
      <vt:lpstr>別紙様式２</vt:lpstr>
      <vt:lpstr>別紙様式３（自動入力）</vt:lpstr>
      <vt:lpstr>記載見本!Print_Area</vt:lpstr>
      <vt:lpstr>'業績目録（別紙様式２）の記載方法'!Print_Area</vt:lpstr>
      <vt:lpstr>別紙様式２!Print_Area</vt:lpstr>
      <vt:lpstr>'別紙様式３（自動入力）'!Print_Area</vt:lpstr>
    </vt:vector>
  </TitlesOfParts>
  <Company>信州大学医学部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igaku097</cp:lastModifiedBy>
  <cp:lastPrinted>2026-03-26T07:27:44Z</cp:lastPrinted>
  <dcterms:created xsi:type="dcterms:W3CDTF">1999-10-18T00:13:27Z</dcterms:created>
  <dcterms:modified xsi:type="dcterms:W3CDTF">2026-06-01T05:16:01Z</dcterms:modified>
</cp:coreProperties>
</file>